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9" i="11" l="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0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<sst xmlns="http://schemas.openxmlformats.org/spreadsheetml/2006/main" count="335" uniqueCount="152">
  <si>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</si>
  <si>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</si>
  <si>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</si>
  <si>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</si>
  <si>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</si>
  <si>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</si>
  <si>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</si>
  <si>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</si>
  <si>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</si>
  <si>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</si>
  <si>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</si>
  <si>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</si>
  <si>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</si>
  <si>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</si>
  <si>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</si>
  <si>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</si>
  <si>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</si>
  <si>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</si>
  <si>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</si>
  <si>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</si>
  <si>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</si>
  <si>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</si>
  <si>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</si>
  <si>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</si>
  <si>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</si>
  <si>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</si>
  <si>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</si>
  <si>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</si>
  <si>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</si>
  <si>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</si>
  <si>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</si>
  <si>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</si>
  <si>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</si>
  <si>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</si>
  <si>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</si>
  <si>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</si>
  <si>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</si>
  <si>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</si>
  <si>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</si>
  <si>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</si>
  <si>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</si>
  <si>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</si>
  <si>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</si>
  <si>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</si>
  <si>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</si>
  <si>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</si>
  <si>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</si>
  <si>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</si>
  <si>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</si>
  <si>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</si>
  <si>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</si>
  <si>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</si>
  <si>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</si>
  <si>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</si>
  <si>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</si>
  <si>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</si>
  <si>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</si>
  <si>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</si>
  <si>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</si>
  <si>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</si>
  <si>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</si>
  <si>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</si>
  <si>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</si>
  <si>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</si>
  <si>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</si>
  <si>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</si>
  <si>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</si>
  <si>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</si>
  <si>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</si>
  <si>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</si>
  <si>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</si>
  <si>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</si>
  <si>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</si>
  <si>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</si>
  <si>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</si>
  <si>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</si>
  <si>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</si>
  <si>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</si>
  <si>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</si>
  <si>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</si>
  <si>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</si>
  <si>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</si>
  <si>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</si>
  <si>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</si>
  <si>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</si>
  <si>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</si>
  <si>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</si>
  <si>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</si>
  <si>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</si>
  <si>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</si>
  <si>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</si>
  <si>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</si>
  <si>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</si>
  <si>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</si>
  <si>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</si>
  <si>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</si>
  <si>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</si>
  <si>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</si>
  <si>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</si>
  <si>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</si>
  <si>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</si>
  <si>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</si>
  <si>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</si>
  <si>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</si>
  <si>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</si>
  <si>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</si>
  <si>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</si>
  <si>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</si>
  <si>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</si>
  <si>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</si>
  <si>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</si>
  <si>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</si>
  <si>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</si>
  <si>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</si>
  <si>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</si>
  <si>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</si>
  <si>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</si>
  <si>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Pumpe inkl. stigrør og forerørsforsejlinger mv.</t>
  </si>
  <si>
    <t>Beluftningsanlæg, iltningstrappe, Mek./EL</t>
  </si>
  <si>
    <t>Beholderanlæg - højdebeholder</t>
  </si>
  <si>
    <t>Skyllevandsbehandling, inkl. UV-filter mv., Mek./EL</t>
  </si>
  <si>
    <t>Instrumenter (flowmåler+tryk transducer+alarmer)</t>
  </si>
  <si>
    <t>Garage og rørlager</t>
  </si>
  <si>
    <t>SRO anlæg</t>
  </si>
  <si>
    <t>Ledningsnet &gt; Ø 500 mm</t>
  </si>
  <si>
    <t>Afregningsmålere, elektroniske ≤ Ø 110mm (Qn 10)</t>
  </si>
  <si>
    <t>Køretøjer, små lastvogne (&lt; 3.500 kg.)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</si>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</sst>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7476754.9411009979</v>
      </c>
      <c r="F9" s="13" t="s">
        <v>4</v>
      </c>
      <c r="G9" s="48">
        <v>7492888.5021182969</v>
      </c>
      <c r="H9" s="13" t="s">
        <v>4</v>
      </c>
      <c r="I9" s="48">
        <v>7509623.2210966833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2951501.5356571474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2662841.850174401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3206704.0573180909</v>
      </c>
      <c r="L12" s="8" t="s">
        <v>4</v>
      </c>
      <c r="M12" s="2"/>
    </row>
    <row r="13" spans="1:13" x14ac:dyDescent="0.25">
      <c r="A13" s="2"/>
      <c r="B13" s="46" t="s">
        <v>151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-351792.20295021276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-15462.949127999605</v>
      </c>
      <c r="F14" s="8" t="s">
        <v>4</v>
      </c>
      <c r="G14" s="9">
        <f>E14*(1+$E$25/100)</f>
        <v>-15733.550737739599</v>
      </c>
      <c r="H14" s="8" t="s">
        <v>4</v>
      </c>
      <c r="I14" s="9">
        <f>G14*(1+$E$25/100)</f>
        <v>-16008.887875650043</v>
      </c>
      <c r="J14" s="8" t="s">
        <v>4</v>
      </c>
      <c r="K14" s="51">
        <f>I14*(1+$E$25/100)</f>
        <v>-16289.043413473921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-50942.153333333321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-388591.89567499515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-270.60160973999314</v>
      </c>
      <c r="F19" s="8" t="s">
        <v>4</v>
      </c>
      <c r="G19" s="42">
        <f>(G17+G14)*($E$25/100)</f>
        <v>-275.337137910443</v>
      </c>
      <c r="H19" s="8" t="s">
        <v>4</v>
      </c>
      <c r="I19" s="42">
        <f>(I17+I14)*($E$25/100)</f>
        <v>-280.15553782387576</v>
      </c>
      <c r="J19" s="8" t="s">
        <v>4</v>
      </c>
      <c r="K19" s="42">
        <f>SUM(K10:K14,K17:K18)*($E$25/100)</f>
        <v>147926.90844375419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-91028.979085889907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7461021.3903632574</v>
      </c>
      <c r="F21" s="38" t="s">
        <v>4</v>
      </c>
      <c r="G21" s="49">
        <f>SUM(G9:G20)</f>
        <v>7476879.6142426468</v>
      </c>
      <c r="H21" s="38" t="s">
        <v>4</v>
      </c>
      <c r="I21" s="49">
        <f>SUM(I9:I20)</f>
        <v>7493334.1776832091</v>
      </c>
      <c r="J21" s="38" t="s">
        <v>4</v>
      </c>
      <c r="K21" s="52">
        <f>SUM(K9:K20)</f>
        <v>8070330.0771354903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2801816.9599405532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2527796.5697541074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3044076.95702032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8373690.4867149806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5">
        <v>1992.3999999999999</v>
      </c>
      <c r="F12" s="17" t="s">
        <v>4</v>
      </c>
      <c r="G12" s="21">
        <v>9581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5">
        <v>27532.975599999998</v>
      </c>
      <c r="F13" s="17" t="s">
        <v>4</v>
      </c>
      <c r="G13" s="21">
        <v>7258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5">
        <v>2976376.6259999997</v>
      </c>
      <c r="F14" s="17" t="s">
        <v>4</v>
      </c>
      <c r="G14" s="21">
        <v>2973866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-15197.00159999961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-15462.949127999605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-6930488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-4821771.4867724869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-2108716.5132275131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-702905.50440917106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15</v>
      </c>
      <c r="E10" s="21">
        <v>193076</v>
      </c>
      <c r="F10" s="9">
        <f>E10/D10</f>
        <v>12871.733333333334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183634</v>
      </c>
      <c r="F11" s="9">
        <f t="shared" ref="F11:F20" si="0">E11/D11</f>
        <v>7345.36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50</v>
      </c>
      <c r="E12" s="21">
        <v>2641584</v>
      </c>
      <c r="F12" s="9">
        <f t="shared" si="0"/>
        <v>52831.68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25</v>
      </c>
      <c r="E13" s="21">
        <v>80419</v>
      </c>
      <c r="F13" s="9">
        <f t="shared" si="0"/>
        <v>3216.76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10</v>
      </c>
      <c r="E14" s="21">
        <v>109391</v>
      </c>
      <c r="F14" s="9">
        <f t="shared" si="0"/>
        <v>10939.1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27065</v>
      </c>
      <c r="F15" s="9">
        <f t="shared" si="0"/>
        <v>360.86666666666667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10</v>
      </c>
      <c r="E16" s="21">
        <v>40120</v>
      </c>
      <c r="F16" s="9">
        <f t="shared" si="0"/>
        <v>4012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1262056</v>
      </c>
      <c r="F17" s="9">
        <f t="shared" si="0"/>
        <v>16827.413333333334</v>
      </c>
      <c r="G17" s="17" t="s">
        <v>4</v>
      </c>
      <c r="H17" s="2"/>
    </row>
    <row r="18" spans="1:8" ht="26.25" x14ac:dyDescent="0.25">
      <c r="A18" s="2"/>
      <c r="B18" s="43" t="s">
        <v>125</v>
      </c>
      <c r="C18" s="28">
        <v>2016</v>
      </c>
      <c r="D18" s="22">
        <v>10</v>
      </c>
      <c r="E18" s="21">
        <v>41588</v>
      </c>
      <c r="F18" s="9">
        <f t="shared" si="0"/>
        <v>4158.8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5</v>
      </c>
      <c r="E19" s="21">
        <v>176461</v>
      </c>
      <c r="F19" s="9">
        <f t="shared" si="0"/>
        <v>35292.199999999997</v>
      </c>
      <c r="G19" s="17" t="s">
        <v>4</v>
      </c>
      <c r="H19" s="2"/>
    </row>
    <row r="20" spans="1:8" x14ac:dyDescent="0.25">
      <c r="A20" s="2"/>
      <c r="B20" s="43" t="s">
        <v>127</v>
      </c>
      <c r="C20" s="28">
        <v>2016</v>
      </c>
      <c r="D20" s="22">
        <v>5</v>
      </c>
      <c r="E20" s="21">
        <v>9128</v>
      </c>
      <c r="F20" s="9">
        <f t="shared" si="0"/>
        <v>1825.6</v>
      </c>
      <c r="G20" s="17" t="s">
        <v>4</v>
      </c>
      <c r="H20" s="2"/>
    </row>
    <row r="21" spans="1:8" x14ac:dyDescent="0.25">
      <c r="A21" s="2"/>
      <c r="B21" s="91" t="s">
        <v>52</v>
      </c>
      <c r="C21" s="92"/>
      <c r="D21" s="92"/>
      <c r="E21" s="93"/>
      <c r="F21" s="15">
        <f>SUM(F10:F20)</f>
        <v>149681.51333333334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3039823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3208280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-168457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3124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-25000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28124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671001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701000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-29999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2016'!F21</f>
        <v>149681.51333333334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30291.666666666664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119389.84666666668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8376583.1043250049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1533094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533750.04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21406.693333333336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60583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2148833.7333333334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34000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49114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83114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-2834694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-2834694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-602746.2666666666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8678292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86883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8765175</v>
      </c>
      <c r="F35" s="25" t="s">
        <v>4</v>
      </c>
      <c r="G35" s="12">
        <f>-E35</f>
        <v>-8765175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-388591.89567499515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150</v>
      </c>
      <c r="C16" s="86"/>
      <c r="D16" s="86"/>
      <c r="E16" s="87"/>
      <c r="F16" s="100" t="s">
        <v>136</v>
      </c>
      <c r="G16" s="100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2017-09-13T13:02:51Z</dcterms:modified>
</cp:coreProperties>
</file>