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5" activeTab="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4" i="11" l="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G25" i="22"/>
  <c r="G18" i="19"/>
  <c r="G19" i="19" s="1"/>
  <c r="E15" i="22" s="1"/>
  <c r="G12" i="7"/>
  <c r="G15" i="22" l="1"/>
  <c r="E23" i="22"/>
  <c r="E27" i="22" s="1"/>
  <c r="E15" i="13"/>
  <c r="F11" i="11"/>
  <c r="F15" i="11"/>
  <c r="G23" i="22" l="1"/>
  <c r="G30" i="13"/>
  <c r="E35" i="13" l="1"/>
  <c r="G35" i="13" s="1"/>
  <c r="E27" i="13"/>
  <c r="E19" i="13"/>
  <c r="G11" i="12"/>
  <c r="G23" i="12"/>
  <c r="G17" i="12"/>
  <c r="F10" i="11"/>
  <c r="F1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<sst xmlns="http://schemas.openxmlformats.org/spreadsheetml/2006/main" count="303" uniqueCount="151">
  <si>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</si>
  <si>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</si>
  <si>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</si>
  <si>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</si>
  <si>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</si>
  <si>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</si>
  <si>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</si>
  <si>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</si>
  <si>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</si>
  <si>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</si>
  <si>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</si>
  <si>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</si>
  <si>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</si>
  <si>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</si>
  <si>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</si>
  <si>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</si>
  <si>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</si>
  <si>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</si>
  <si>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</si>
  <si>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</si>
  <si>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</si>
  <si>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</si>
  <si>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</si>
  <si>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</si>
  <si>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</si>
  <si>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</si>
  <si>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</si>
  <si>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</si>
  <si>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</si>
  <si>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</si>
  <si>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</si>
  <si>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</si>
  <si>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</si>
  <si>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</si>
  <si>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</si>
  <si>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</si>
  <si>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</si>
  <si>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</si>
  <si>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</si>
  <si>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</si>
  <si>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</si>
  <si>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</si>
  <si>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</si>
  <si>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</si>
  <si>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</si>
  <si>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</si>
  <si>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</si>
  <si>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</si>
  <si>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</si>
  <si>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</si>
  <si>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</si>
  <si>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</si>
  <si>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</si>
  <si>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</si>
  <si>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</si>
  <si>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</si>
  <si>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</si>
  <si>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</si>
  <si>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</si>
  <si>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</si>
  <si>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</si>
  <si>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</si>
  <si>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</si>
  <si>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</si>
  <si>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</si>
  <si>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</si>
  <si>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</si>
  <si>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</si>
  <si>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</si>
  <si>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</si>
  <si>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</si>
  <si>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</si>
  <si>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</si>
  <si>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</si>
  <si>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</si>
  <si>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</si>
  <si>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</si>
  <si>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</si>
  <si>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</si>
  <si>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</si>
  <si>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</si>
  <si>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</si>
  <si>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</si>
  <si>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</si>
  <si>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</si>
  <si>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</si>
  <si>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</si>
  <si>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</si>
  <si>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</si>
  <si>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</si>
  <si>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</si>
  <si>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</si>
  <si>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</si>
  <si>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</si>
  <si>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</si>
  <si>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</si>
  <si>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</si>
  <si>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</si>
  <si>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</si>
  <si>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</si>
  <si>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</si>
  <si>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</si>
  <si>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</si>
  <si>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</si>
  <si>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</si>
  <si>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</si>
  <si>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</si>
  <si>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</si>
  <si>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</si>
  <si>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</si>
  <si>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</si>
  <si>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</si>
  <si>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</si>
  <si>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</si>
  <si>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</si>
  <si>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</si>
  <si>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</si>
  <si>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</si>
  <si>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</si>
  <si>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Ø110 mm &lt; Ledningsnet ≤ Ø 250 mm</t>
  </si>
  <si>
    <t>Ø 250 mm &lt; Ledningsnet ≤ Ø 500mm</t>
  </si>
  <si>
    <t>SRO-brønd/kvarterbrønd/sektionsbrønd, SRO</t>
  </si>
  <si>
    <t>Filteranlæg, åbne filtre, enkelt filtrering, Mek./EL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</si>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</sst>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>
      <selection activeCell="D18" sqref="D18:G18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topLeftCell="A7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79660711.080033392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18515122.587746505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37417370.498421006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24361108.061658315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149</v>
      </c>
      <c r="C13" s="43"/>
      <c r="D13" s="44"/>
      <c r="E13" s="40" t="s">
        <v>101</v>
      </c>
      <c r="F13" s="8" t="s">
        <v>4</v>
      </c>
      <c r="G13" s="41">
        <v>-731148.32036206801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148</v>
      </c>
      <c r="C14" s="55"/>
      <c r="D14" s="56"/>
      <c r="E14" s="40" t="s">
        <v>101</v>
      </c>
      <c r="F14" s="8" t="s">
        <v>4</v>
      </c>
      <c r="G14" s="41">
        <v>-666606.11984820408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-3344816.7673084964</v>
      </c>
      <c r="F15" s="8" t="s">
        <v>4</v>
      </c>
      <c r="G15" s="47">
        <f>E15*(1+E30/100)</f>
        <v>-3403351.0607363954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-2044808.52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23511396.63395685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132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-58534.293427898687</v>
      </c>
      <c r="F23" s="8" t="s">
        <v>4</v>
      </c>
      <c r="G23" s="41">
        <f>SUM(G10:G15,G18:G22)*$E$30/100</f>
        <v>1321118.6738203852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-1023775.9551082747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0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1212778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76257360.019296989</v>
      </c>
      <c r="F27" s="38" t="s">
        <v>4</v>
      </c>
      <c r="G27" s="51">
        <f>SUM(G10:G26)</f>
        <v>98469204.479548141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139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140</v>
      </c>
      <c r="C31" s="80"/>
      <c r="D31" s="81"/>
      <c r="E31" s="52">
        <v>0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141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18196680.675917938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36773828.49967666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23942120.945118736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78912630.120713338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3">
        <v>1077993.0009999999</v>
      </c>
      <c r="F10" s="17" t="s">
        <v>4</v>
      </c>
      <c r="G10" s="21">
        <v>1082000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3">
        <v>61680.7192</v>
      </c>
      <c r="F11" s="17" t="s">
        <v>4</v>
      </c>
      <c r="G11" s="21">
        <v>61693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3">
        <v>2542767.6253999998</v>
      </c>
      <c r="F12" s="17" t="s">
        <v>4</v>
      </c>
      <c r="G12" s="21">
        <v>70888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3">
        <v>32398.416399999998</v>
      </c>
      <c r="F13" s="17" t="s">
        <v>4</v>
      </c>
      <c r="G13" s="21">
        <v>70826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3">
        <v>19927029.444199998</v>
      </c>
      <c r="F14" s="17" t="s">
        <v>4</v>
      </c>
      <c r="G14" s="21">
        <v>19069173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131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-3287289.2061999962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-3344816.7673084964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11945402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8307068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3638334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1212778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2964331</v>
      </c>
      <c r="F10" s="9">
        <f>E10/D10</f>
        <v>39524.41333333333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5652346</v>
      </c>
      <c r="F11" s="9">
        <f t="shared" ref="F11:F15" si="0">E11/D11</f>
        <v>75364.613333333327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1366509</v>
      </c>
      <c r="F12" s="9">
        <f t="shared" si="0"/>
        <v>18220.12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10</v>
      </c>
      <c r="E13" s="21">
        <v>209599</v>
      </c>
      <c r="F13" s="9">
        <f t="shared" si="0"/>
        <v>20959.900000000001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25</v>
      </c>
      <c r="E14" s="21">
        <v>1054475</v>
      </c>
      <c r="F14" s="9">
        <f t="shared" si="0"/>
        <v>42179</v>
      </c>
      <c r="G14" s="17" t="s">
        <v>4</v>
      </c>
      <c r="H14" s="2"/>
    </row>
    <row r="15" spans="1:8" ht="26.25" x14ac:dyDescent="0.25">
      <c r="A15" s="2"/>
      <c r="B15" s="42" t="s">
        <v>123</v>
      </c>
      <c r="C15" s="28">
        <v>2016</v>
      </c>
      <c r="D15" s="22">
        <v>10</v>
      </c>
      <c r="E15" s="21">
        <v>5585091</v>
      </c>
      <c r="F15" s="9">
        <f t="shared" si="0"/>
        <v>558509.1</v>
      </c>
      <c r="G15" s="17" t="s">
        <v>4</v>
      </c>
      <c r="H15" s="2"/>
    </row>
    <row r="16" spans="1:8" x14ac:dyDescent="0.25">
      <c r="A16" s="2"/>
      <c r="B16" s="91" t="s">
        <v>54</v>
      </c>
      <c r="C16" s="92"/>
      <c r="D16" s="92"/>
      <c r="E16" s="93"/>
      <c r="F16" s="15">
        <f>SUM(F10:F15)</f>
        <v>754757.14666666661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tabSelected="1" view="pageLayout" topLeftCell="A7" zoomScaleNormal="100" workbookViewId="0">
      <selection activeCell="G23" sqref="G23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20576080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23163605</v>
      </c>
      <c r="H10" s="17" t="s">
        <v>4</v>
      </c>
      <c r="I10" s="2"/>
    </row>
    <row r="11" spans="1:9" x14ac:dyDescent="0.25">
      <c r="A11" s="2"/>
      <c r="B11" s="91" t="s">
        <v>143</v>
      </c>
      <c r="C11" s="92"/>
      <c r="D11" s="92"/>
      <c r="E11" s="92"/>
      <c r="F11" s="93"/>
      <c r="G11" s="15">
        <f>G9-G10</f>
        <v>-2587525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812904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960000</v>
      </c>
      <c r="H16" s="17" t="s">
        <v>4</v>
      </c>
      <c r="I16" s="2"/>
    </row>
    <row r="17" spans="1:9" x14ac:dyDescent="0.25">
      <c r="A17" s="2"/>
      <c r="B17" s="91" t="s">
        <v>144</v>
      </c>
      <c r="C17" s="92"/>
      <c r="D17" s="92"/>
      <c r="E17" s="92"/>
      <c r="F17" s="93"/>
      <c r="G17" s="15">
        <f>G15-G16</f>
        <v>-147096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1263722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780000</v>
      </c>
      <c r="H22" s="17" t="s">
        <v>4</v>
      </c>
      <c r="I22" s="2"/>
    </row>
    <row r="23" spans="1:9" x14ac:dyDescent="0.25">
      <c r="A23" s="2"/>
      <c r="B23" s="91" t="s">
        <v>145</v>
      </c>
      <c r="C23" s="92"/>
      <c r="D23" s="92"/>
      <c r="E23" s="92"/>
      <c r="F23" s="93"/>
      <c r="G23" s="15">
        <f>G21-G22</f>
        <v>483722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2016'!F16</f>
        <v>754757.14666666661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548666.66666666663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206090.47999999998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97428963.63395685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29269795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1789982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-1064341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1921513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31916949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2227217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2227217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-5265768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-16832351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-1174621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-23272740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10871426</v>
      </c>
      <c r="F28" s="25" t="s">
        <v>4</v>
      </c>
      <c r="G28" s="1">
        <f>IF(E28&lt;0,0,-E28)</f>
        <v>-10871426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6748129</v>
      </c>
      <c r="F30" s="25" t="s">
        <v>4</v>
      </c>
      <c r="G30" s="12">
        <f>-$E$30</f>
        <v>-6748129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56298012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56298012</v>
      </c>
      <c r="F35" s="25" t="s">
        <v>4</v>
      </c>
      <c r="G35" s="12">
        <f>-E35</f>
        <v>-56298012</v>
      </c>
      <c r="H35" s="25" t="s">
        <v>4</v>
      </c>
      <c r="I35" s="2"/>
    </row>
    <row r="36" spans="1:9" x14ac:dyDescent="0.25">
      <c r="A36" s="2"/>
      <c r="B36" s="91" t="s">
        <v>138</v>
      </c>
      <c r="C36" s="92"/>
      <c r="D36" s="92"/>
      <c r="E36" s="92"/>
      <c r="F36" s="93"/>
      <c r="G36" s="15">
        <f>$G$9+$G$28+$G$30+$G$35</f>
        <v>23511396.63395685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137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150</v>
      </c>
      <c r="C16" s="85"/>
      <c r="D16" s="85"/>
      <c r="E16" s="86"/>
      <c r="F16" s="100" t="s">
        <v>133</v>
      </c>
      <c r="G16" s="100"/>
      <c r="H16" s="2"/>
    </row>
    <row r="17" spans="1:8" x14ac:dyDescent="0.25">
      <c r="A17" s="2"/>
      <c r="B17" s="79" t="s">
        <v>147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135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2017-10-04T15:05:21Z</dcterms:modified>
</cp:coreProperties>
</file>