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43" i="11" l="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44" i="11"/>
  <c r="G23" i="22" l="1"/>
  <c r="G30" i="13"/>
  <c r="E35" i="13" l="1"/>
  <c r="G35" i="13" s="1"/>
  <c r="E27" i="13"/>
  <c r="E19" i="13"/>
  <c r="G11" i="12"/>
  <c r="G23" i="12"/>
  <c r="G17" i="12"/>
  <c r="F10" i="11"/>
  <c r="F4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<sst xmlns="http://schemas.openxmlformats.org/spreadsheetml/2006/main" count="361" uniqueCount="155">
  <si>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</si>
  <si>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</si>
  <si>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</si>
  <si>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</si>
  <si>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</si>
  <si>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</si>
  <si>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</si>
  <si>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</si>
  <si>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</si>
  <si>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</si>
  <si>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</si>
  <si>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</si>
  <si>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</si>
  <si>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</si>
  <si>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</si>
  <si>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</si>
  <si>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</si>
  <si>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</si>
  <si>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</si>
  <si>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</si>
  <si>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</si>
  <si>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</si>
  <si>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</si>
  <si>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</si>
  <si>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</si>
  <si>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</si>
  <si>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</si>
  <si>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</si>
  <si>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</si>
  <si>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</si>
  <si>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</si>
  <si>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</si>
  <si>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</si>
  <si>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</si>
  <si>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</si>
  <si>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</si>
  <si>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</si>
  <si>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</si>
  <si>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</si>
  <si>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</si>
  <si>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</si>
  <si>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</si>
  <si>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</si>
  <si>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</si>
  <si>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</si>
  <si>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</si>
  <si>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</si>
  <si>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</si>
  <si>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</si>
  <si>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</si>
  <si>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</si>
  <si>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</si>
  <si>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</si>
  <si>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</si>
  <si>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</si>
  <si>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</si>
  <si>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</si>
  <si>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</si>
  <si>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</si>
  <si>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</si>
  <si>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</si>
  <si>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</si>
  <si>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</si>
  <si>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</si>
  <si>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</si>
  <si>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</si>
  <si>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</si>
  <si>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</si>
  <si>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</si>
  <si>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</si>
  <si>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</si>
  <si>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</si>
  <si>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</si>
  <si>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</si>
  <si>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</si>
  <si>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</si>
  <si>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</si>
  <si>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</si>
  <si>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</si>
  <si>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</si>
  <si>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</si>
  <si>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</si>
  <si>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</si>
  <si>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</si>
  <si>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</si>
  <si>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</si>
  <si>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</si>
  <si>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</si>
  <si>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</si>
  <si>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</si>
  <si>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</si>
  <si>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</si>
  <si>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</si>
  <si>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</si>
  <si>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</si>
  <si>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</si>
  <si>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</si>
  <si>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</si>
  <si>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</si>
  <si>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</si>
  <si>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</si>
  <si>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</si>
  <si>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</si>
  <si>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</si>
  <si>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</si>
  <si>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</si>
  <si>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</si>
  <si>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</si>
  <si>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</si>
  <si>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</si>
  <si>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</si>
  <si>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</si>
  <si>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</si>
  <si>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</si>
  <si>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</si>
  <si>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</si>
  <si>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</si>
  <si>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</si>
  <si>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</si>
  <si>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Pumpe inkl. stigrør og forerørsforsejlinger mv.</t>
  </si>
  <si>
    <t>Udpumpningsanlæg, rentvandspumper på vandværk</t>
  </si>
  <si>
    <t>SRO-anlæg, vandværk</t>
  </si>
  <si>
    <t>Afregningsmålere, mekaniske</t>
  </si>
  <si>
    <t>Køretøjer, små lastvogne (&lt; 3.500 kg.)</t>
  </si>
  <si>
    <t>Køretøjer, entreprenørmaskiner</t>
  </si>
  <si>
    <t>Ventiler på Ø 50mm &lt; Ledningsnet ≤ Ø110 mm</t>
  </si>
  <si>
    <t>Ø 50mm &lt; Ledningsnet ≤ Ø110 mm</t>
  </si>
  <si>
    <t>Stik på ledningsnet,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</si>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</sst>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41351987.624323294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10770259.751257252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16038026.207047692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18568961.16766841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153</v>
      </c>
      <c r="C13" s="43"/>
      <c r="D13" s="44"/>
      <c r="E13" s="40" t="s">
        <v>101</v>
      </c>
      <c r="F13" s="8" t="s">
        <v>4</v>
      </c>
      <c r="G13" s="41">
        <v>-623907.90158799267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152</v>
      </c>
      <c r="C14" s="55"/>
      <c r="D14" s="56"/>
      <c r="E14" s="40" t="s">
        <v>101</v>
      </c>
      <c r="F14" s="8" t="s">
        <v>4</v>
      </c>
      <c r="G14" s="41">
        <v>-584242.97620533034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-3332326.7592449989</v>
      </c>
      <c r="F15" s="8" t="s">
        <v>4</v>
      </c>
      <c r="G15" s="47">
        <f>E15*(1+E30/100)</f>
        <v>-3390642.4775317865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-495398.02094999998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1986882.0483762026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136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-58315.71828678748</v>
      </c>
      <c r="F23" s="8" t="s">
        <v>4</v>
      </c>
      <c r="G23" s="41">
        <f>SUM(G10:G15,G18:G22)*$E$30/100</f>
        <v>713622.94098634436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-484797.03268243268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-250847.03994338706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-2439481.5855379193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37961345.146791503</v>
      </c>
      <c r="F27" s="38" t="s">
        <v>4</v>
      </c>
      <c r="G27" s="51">
        <f>SUM(G10:G26)</f>
        <v>39808435.080897056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143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144</v>
      </c>
      <c r="C31" s="80"/>
      <c r="D31" s="81"/>
      <c r="E31" s="52">
        <v>0.96301334588173282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145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10585021.868557494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15762187.918474389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18249593.285177797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44596803.072209679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128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129</v>
      </c>
      <c r="C11" s="96"/>
      <c r="D11" s="96"/>
      <c r="E11" s="53">
        <v>18731.548599999998</v>
      </c>
      <c r="F11" s="17" t="s">
        <v>4</v>
      </c>
      <c r="G11" s="21">
        <v>18758</v>
      </c>
      <c r="H11" s="17" t="s">
        <v>4</v>
      </c>
      <c r="I11" s="2"/>
    </row>
    <row r="12" spans="1:9" x14ac:dyDescent="0.25">
      <c r="A12" s="2"/>
      <c r="B12" s="95" t="s">
        <v>130</v>
      </c>
      <c r="C12" s="96"/>
      <c r="D12" s="96"/>
      <c r="E12" s="53">
        <v>2510473.81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131</v>
      </c>
      <c r="C13" s="96"/>
      <c r="D13" s="96"/>
      <c r="E13" s="53">
        <v>16199.208199999999</v>
      </c>
      <c r="F13" s="17" t="s">
        <v>4</v>
      </c>
      <c r="G13" s="21">
        <v>43080</v>
      </c>
      <c r="H13" s="17" t="s">
        <v>4</v>
      </c>
      <c r="I13" s="2"/>
    </row>
    <row r="14" spans="1:9" x14ac:dyDescent="0.25">
      <c r="A14" s="2"/>
      <c r="B14" s="95" t="s">
        <v>132</v>
      </c>
      <c r="C14" s="96"/>
      <c r="D14" s="96"/>
      <c r="E14" s="53">
        <v>15475325.4472</v>
      </c>
      <c r="F14" s="17" t="s">
        <v>4</v>
      </c>
      <c r="G14" s="21">
        <v>14683878</v>
      </c>
      <c r="H14" s="17" t="s">
        <v>4</v>
      </c>
      <c r="I14" s="2"/>
    </row>
    <row r="15" spans="1:9" x14ac:dyDescent="0.25">
      <c r="A15" s="2"/>
      <c r="B15" s="95" t="s">
        <v>133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134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135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-3275014.0139999986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-3332326.7592449989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-24212000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-16893555.243386243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-7318444.7566137575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-2439481.5855379193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30</v>
      </c>
      <c r="E10" s="21">
        <v>354978.78</v>
      </c>
      <c r="F10" s="9">
        <f>E10/D10</f>
        <v>11832.626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15</v>
      </c>
      <c r="E11" s="21">
        <v>152419.76</v>
      </c>
      <c r="F11" s="9">
        <f t="shared" ref="F11:F44" si="0">E11/D11</f>
        <v>10161.317333333334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25</v>
      </c>
      <c r="E12" s="21">
        <v>126000</v>
      </c>
      <c r="F12" s="9">
        <f t="shared" si="0"/>
        <v>5040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10</v>
      </c>
      <c r="E13" s="21">
        <v>190500</v>
      </c>
      <c r="F13" s="9">
        <f t="shared" si="0"/>
        <v>19050</v>
      </c>
      <c r="G13" s="17" t="s">
        <v>4</v>
      </c>
      <c r="H13" s="2"/>
    </row>
    <row r="14" spans="1:8" ht="26.25" x14ac:dyDescent="0.25">
      <c r="A14" s="2"/>
      <c r="B14" s="42" t="s">
        <v>120</v>
      </c>
      <c r="C14" s="28">
        <v>2016</v>
      </c>
      <c r="D14" s="22">
        <v>25</v>
      </c>
      <c r="E14" s="21">
        <v>101000</v>
      </c>
      <c r="F14" s="9">
        <f t="shared" si="0"/>
        <v>4040</v>
      </c>
      <c r="G14" s="17" t="s">
        <v>4</v>
      </c>
      <c r="H14" s="2"/>
    </row>
    <row r="15" spans="1:8" x14ac:dyDescent="0.25">
      <c r="A15" s="2"/>
      <c r="B15" s="42" t="s">
        <v>121</v>
      </c>
      <c r="C15" s="28">
        <v>2016</v>
      </c>
      <c r="D15" s="22">
        <v>10</v>
      </c>
      <c r="E15" s="21">
        <v>150500</v>
      </c>
      <c r="F15" s="9">
        <f t="shared" si="0"/>
        <v>15050</v>
      </c>
      <c r="G15" s="17" t="s">
        <v>4</v>
      </c>
      <c r="H15" s="2"/>
    </row>
    <row r="16" spans="1:8" ht="26.25" x14ac:dyDescent="0.25">
      <c r="A16" s="2"/>
      <c r="B16" s="42" t="s">
        <v>120</v>
      </c>
      <c r="C16" s="28">
        <v>2016</v>
      </c>
      <c r="D16" s="22">
        <v>25</v>
      </c>
      <c r="E16" s="21">
        <v>121000</v>
      </c>
      <c r="F16" s="9">
        <f t="shared" si="0"/>
        <v>4840</v>
      </c>
      <c r="G16" s="17" t="s">
        <v>4</v>
      </c>
      <c r="H16" s="2"/>
    </row>
    <row r="17" spans="1:8" x14ac:dyDescent="0.25">
      <c r="A17" s="2"/>
      <c r="B17" s="42" t="s">
        <v>121</v>
      </c>
      <c r="C17" s="28">
        <v>2016</v>
      </c>
      <c r="D17" s="22">
        <v>10</v>
      </c>
      <c r="E17" s="21">
        <v>175500</v>
      </c>
      <c r="F17" s="9">
        <f t="shared" si="0"/>
        <v>17550</v>
      </c>
      <c r="G17" s="17" t="s">
        <v>4</v>
      </c>
      <c r="H17" s="2"/>
    </row>
    <row r="18" spans="1:8" ht="26.25" x14ac:dyDescent="0.25">
      <c r="A18" s="2"/>
      <c r="B18" s="42" t="s">
        <v>120</v>
      </c>
      <c r="C18" s="28">
        <v>2016</v>
      </c>
      <c r="D18" s="22">
        <v>25</v>
      </c>
      <c r="E18" s="21">
        <v>101000</v>
      </c>
      <c r="F18" s="9">
        <f t="shared" si="0"/>
        <v>4040</v>
      </c>
      <c r="G18" s="17" t="s">
        <v>4</v>
      </c>
      <c r="H18" s="2"/>
    </row>
    <row r="19" spans="1:8" x14ac:dyDescent="0.25">
      <c r="A19" s="2"/>
      <c r="B19" s="42" t="s">
        <v>121</v>
      </c>
      <c r="C19" s="28">
        <v>2016</v>
      </c>
      <c r="D19" s="22">
        <v>10</v>
      </c>
      <c r="E19" s="21">
        <v>125000</v>
      </c>
      <c r="F19" s="9">
        <f t="shared" si="0"/>
        <v>12500</v>
      </c>
      <c r="G19" s="17" t="s">
        <v>4</v>
      </c>
      <c r="H19" s="2"/>
    </row>
    <row r="20" spans="1:8" ht="26.25" x14ac:dyDescent="0.25">
      <c r="A20" s="2"/>
      <c r="B20" s="42" t="s">
        <v>120</v>
      </c>
      <c r="C20" s="28">
        <v>2016</v>
      </c>
      <c r="D20" s="22">
        <v>25</v>
      </c>
      <c r="E20" s="21">
        <v>350732.83</v>
      </c>
      <c r="F20" s="9">
        <f t="shared" si="0"/>
        <v>14029.313200000001</v>
      </c>
      <c r="G20" s="17" t="s">
        <v>4</v>
      </c>
      <c r="H20" s="2"/>
    </row>
    <row r="21" spans="1:8" ht="26.25" x14ac:dyDescent="0.25">
      <c r="A21" s="2"/>
      <c r="B21" s="42" t="s">
        <v>120</v>
      </c>
      <c r="C21" s="28">
        <v>2016</v>
      </c>
      <c r="D21" s="22">
        <v>25</v>
      </c>
      <c r="E21" s="21">
        <v>80000</v>
      </c>
      <c r="F21" s="9">
        <f t="shared" si="0"/>
        <v>3200</v>
      </c>
      <c r="G21" s="17" t="s">
        <v>4</v>
      </c>
      <c r="H21" s="2"/>
    </row>
    <row r="22" spans="1:8" x14ac:dyDescent="0.25">
      <c r="A22" s="2"/>
      <c r="B22" s="42" t="s">
        <v>121</v>
      </c>
      <c r="C22" s="28">
        <v>2016</v>
      </c>
      <c r="D22" s="22">
        <v>10</v>
      </c>
      <c r="E22" s="21">
        <v>125500</v>
      </c>
      <c r="F22" s="9">
        <f t="shared" si="0"/>
        <v>12550</v>
      </c>
      <c r="G22" s="17" t="s">
        <v>4</v>
      </c>
      <c r="H22" s="2"/>
    </row>
    <row r="23" spans="1:8" x14ac:dyDescent="0.25">
      <c r="A23" s="2"/>
      <c r="B23" s="42" t="s">
        <v>122</v>
      </c>
      <c r="C23" s="28">
        <v>2016</v>
      </c>
      <c r="D23" s="22">
        <v>8</v>
      </c>
      <c r="E23" s="21">
        <v>1251911.57</v>
      </c>
      <c r="F23" s="9">
        <f t="shared" si="0"/>
        <v>156488.94625000001</v>
      </c>
      <c r="G23" s="17" t="s">
        <v>4</v>
      </c>
      <c r="H23" s="2"/>
    </row>
    <row r="24" spans="1:8" x14ac:dyDescent="0.25">
      <c r="A24" s="2"/>
      <c r="B24" s="42" t="s">
        <v>123</v>
      </c>
      <c r="C24" s="28">
        <v>2016</v>
      </c>
      <c r="D24" s="22">
        <v>5</v>
      </c>
      <c r="E24" s="21">
        <v>177939.09</v>
      </c>
      <c r="F24" s="9">
        <f t="shared" si="0"/>
        <v>35587.817999999999</v>
      </c>
      <c r="G24" s="17" t="s">
        <v>4</v>
      </c>
      <c r="H24" s="2"/>
    </row>
    <row r="25" spans="1:8" x14ac:dyDescent="0.25">
      <c r="A25" s="2"/>
      <c r="B25" s="42" t="s">
        <v>124</v>
      </c>
      <c r="C25" s="28">
        <v>2016</v>
      </c>
      <c r="D25" s="22">
        <v>5</v>
      </c>
      <c r="E25" s="21">
        <v>60008</v>
      </c>
      <c r="F25" s="9">
        <f t="shared" si="0"/>
        <v>12001.6</v>
      </c>
      <c r="G25" s="17" t="s">
        <v>4</v>
      </c>
      <c r="H25" s="2"/>
    </row>
    <row r="26" spans="1:8" x14ac:dyDescent="0.25">
      <c r="A26" s="2"/>
      <c r="B26" s="42" t="s">
        <v>124</v>
      </c>
      <c r="C26" s="28">
        <v>2016</v>
      </c>
      <c r="D26" s="22">
        <v>5</v>
      </c>
      <c r="E26" s="21">
        <v>54000</v>
      </c>
      <c r="F26" s="9">
        <f t="shared" si="0"/>
        <v>10800</v>
      </c>
      <c r="G26" s="17" t="s">
        <v>4</v>
      </c>
      <c r="H26" s="2"/>
    </row>
    <row r="27" spans="1:8" x14ac:dyDescent="0.25">
      <c r="A27" s="2"/>
      <c r="B27" s="42" t="s">
        <v>124</v>
      </c>
      <c r="C27" s="28">
        <v>2016</v>
      </c>
      <c r="D27" s="22">
        <v>5</v>
      </c>
      <c r="E27" s="21">
        <v>110612</v>
      </c>
      <c r="F27" s="9">
        <f t="shared" si="0"/>
        <v>22122.400000000001</v>
      </c>
      <c r="G27" s="17" t="s">
        <v>4</v>
      </c>
      <c r="H27" s="2"/>
    </row>
    <row r="28" spans="1:8" x14ac:dyDescent="0.25">
      <c r="A28" s="2"/>
      <c r="B28" s="42" t="s">
        <v>125</v>
      </c>
      <c r="C28" s="28">
        <v>2016</v>
      </c>
      <c r="D28" s="22">
        <v>75</v>
      </c>
      <c r="E28" s="21">
        <v>6393.69</v>
      </c>
      <c r="F28" s="9">
        <f t="shared" si="0"/>
        <v>85.249199999999988</v>
      </c>
      <c r="G28" s="17" t="s">
        <v>4</v>
      </c>
      <c r="H28" s="2"/>
    </row>
    <row r="29" spans="1:8" x14ac:dyDescent="0.25">
      <c r="A29" s="2"/>
      <c r="B29" s="42" t="s">
        <v>126</v>
      </c>
      <c r="C29" s="28">
        <v>2016</v>
      </c>
      <c r="D29" s="22">
        <v>75</v>
      </c>
      <c r="E29" s="21">
        <v>1134290.3700000001</v>
      </c>
      <c r="F29" s="9">
        <f t="shared" si="0"/>
        <v>15123.871600000002</v>
      </c>
      <c r="G29" s="17" t="s">
        <v>4</v>
      </c>
      <c r="H29" s="2"/>
    </row>
    <row r="30" spans="1:8" x14ac:dyDescent="0.25">
      <c r="A30" s="2"/>
      <c r="B30" s="42" t="s">
        <v>126</v>
      </c>
      <c r="C30" s="28">
        <v>2016</v>
      </c>
      <c r="D30" s="22">
        <v>75</v>
      </c>
      <c r="E30" s="21">
        <v>944206.68</v>
      </c>
      <c r="F30" s="9">
        <f t="shared" si="0"/>
        <v>12589.422400000001</v>
      </c>
      <c r="G30" s="17" t="s">
        <v>4</v>
      </c>
      <c r="H30" s="2"/>
    </row>
    <row r="31" spans="1:8" x14ac:dyDescent="0.25">
      <c r="A31" s="2"/>
      <c r="B31" s="42" t="s">
        <v>126</v>
      </c>
      <c r="C31" s="28">
        <v>2016</v>
      </c>
      <c r="D31" s="22">
        <v>75</v>
      </c>
      <c r="E31" s="21">
        <v>669764.51</v>
      </c>
      <c r="F31" s="9">
        <f t="shared" si="0"/>
        <v>8930.1934666666675</v>
      </c>
      <c r="G31" s="17" t="s">
        <v>4</v>
      </c>
      <c r="H31" s="2"/>
    </row>
    <row r="32" spans="1:8" x14ac:dyDescent="0.25">
      <c r="A32" s="2"/>
      <c r="B32" s="42" t="s">
        <v>127</v>
      </c>
      <c r="C32" s="28">
        <v>2016</v>
      </c>
      <c r="D32" s="22">
        <v>75</v>
      </c>
      <c r="E32" s="21">
        <v>897598.69</v>
      </c>
      <c r="F32" s="9">
        <f t="shared" si="0"/>
        <v>11967.982533333332</v>
      </c>
      <c r="G32" s="17" t="s">
        <v>4</v>
      </c>
      <c r="H32" s="2"/>
    </row>
    <row r="33" spans="1:8" x14ac:dyDescent="0.25">
      <c r="A33" s="2"/>
      <c r="B33" s="42" t="s">
        <v>126</v>
      </c>
      <c r="C33" s="28">
        <v>2016</v>
      </c>
      <c r="D33" s="22">
        <v>75</v>
      </c>
      <c r="E33" s="21">
        <v>222871.24</v>
      </c>
      <c r="F33" s="9">
        <f t="shared" si="0"/>
        <v>2971.6165333333333</v>
      </c>
      <c r="G33" s="17" t="s">
        <v>4</v>
      </c>
      <c r="H33" s="2"/>
    </row>
    <row r="34" spans="1:8" x14ac:dyDescent="0.25">
      <c r="A34" s="2"/>
      <c r="B34" s="42" t="s">
        <v>126</v>
      </c>
      <c r="C34" s="28">
        <v>2016</v>
      </c>
      <c r="D34" s="22">
        <v>75</v>
      </c>
      <c r="E34" s="21">
        <v>625296.56000000006</v>
      </c>
      <c r="F34" s="9">
        <f t="shared" si="0"/>
        <v>8337.2874666666667</v>
      </c>
      <c r="G34" s="17" t="s">
        <v>4</v>
      </c>
      <c r="H34" s="2"/>
    </row>
    <row r="35" spans="1:8" x14ac:dyDescent="0.25">
      <c r="A35" s="2"/>
      <c r="B35" s="42" t="s">
        <v>126</v>
      </c>
      <c r="C35" s="28">
        <v>2016</v>
      </c>
      <c r="D35" s="22">
        <v>75</v>
      </c>
      <c r="E35" s="21">
        <v>694434.48</v>
      </c>
      <c r="F35" s="9">
        <f t="shared" si="0"/>
        <v>9259.1263999999992</v>
      </c>
      <c r="G35" s="17" t="s">
        <v>4</v>
      </c>
      <c r="H35" s="2"/>
    </row>
    <row r="36" spans="1:8" x14ac:dyDescent="0.25">
      <c r="A36" s="2"/>
      <c r="B36" s="42" t="s">
        <v>126</v>
      </c>
      <c r="C36" s="28">
        <v>2016</v>
      </c>
      <c r="D36" s="22">
        <v>75</v>
      </c>
      <c r="E36" s="21">
        <v>671805.68</v>
      </c>
      <c r="F36" s="9">
        <f t="shared" si="0"/>
        <v>8957.4090666666671</v>
      </c>
      <c r="G36" s="17" t="s">
        <v>4</v>
      </c>
      <c r="H36" s="2"/>
    </row>
    <row r="37" spans="1:8" x14ac:dyDescent="0.25">
      <c r="A37" s="2"/>
      <c r="B37" s="42" t="s">
        <v>126</v>
      </c>
      <c r="C37" s="28">
        <v>2016</v>
      </c>
      <c r="D37" s="22">
        <v>75</v>
      </c>
      <c r="E37" s="21">
        <v>86844.63</v>
      </c>
      <c r="F37" s="9">
        <f t="shared" si="0"/>
        <v>1157.9284</v>
      </c>
      <c r="G37" s="17" t="s">
        <v>4</v>
      </c>
      <c r="H37" s="2"/>
    </row>
    <row r="38" spans="1:8" x14ac:dyDescent="0.25">
      <c r="A38" s="2"/>
      <c r="B38" s="42" t="s">
        <v>126</v>
      </c>
      <c r="C38" s="28">
        <v>2016</v>
      </c>
      <c r="D38" s="22">
        <v>75</v>
      </c>
      <c r="E38" s="21">
        <v>502072.59</v>
      </c>
      <c r="F38" s="9">
        <f t="shared" si="0"/>
        <v>6694.3012000000008</v>
      </c>
      <c r="G38" s="17" t="s">
        <v>4</v>
      </c>
      <c r="H38" s="2"/>
    </row>
    <row r="39" spans="1:8" x14ac:dyDescent="0.25">
      <c r="A39" s="2"/>
      <c r="B39" s="42" t="s">
        <v>126</v>
      </c>
      <c r="C39" s="28">
        <v>2016</v>
      </c>
      <c r="D39" s="22">
        <v>75</v>
      </c>
      <c r="E39" s="21">
        <v>145643.37</v>
      </c>
      <c r="F39" s="9">
        <f t="shared" si="0"/>
        <v>1941.9115999999999</v>
      </c>
      <c r="G39" s="17" t="s">
        <v>4</v>
      </c>
      <c r="H39" s="2"/>
    </row>
    <row r="40" spans="1:8" x14ac:dyDescent="0.25">
      <c r="A40" s="2"/>
      <c r="B40" s="42" t="s">
        <v>126</v>
      </c>
      <c r="C40" s="28">
        <v>2016</v>
      </c>
      <c r="D40" s="22">
        <v>75</v>
      </c>
      <c r="E40" s="21">
        <v>53683.62</v>
      </c>
      <c r="F40" s="9">
        <f t="shared" si="0"/>
        <v>715.78160000000003</v>
      </c>
      <c r="G40" s="17" t="s">
        <v>4</v>
      </c>
      <c r="H40" s="2"/>
    </row>
    <row r="41" spans="1:8" x14ac:dyDescent="0.25">
      <c r="A41" s="2"/>
      <c r="B41" s="42" t="s">
        <v>126</v>
      </c>
      <c r="C41" s="28">
        <v>2016</v>
      </c>
      <c r="D41" s="22">
        <v>75</v>
      </c>
      <c r="E41" s="21">
        <v>1083987.53</v>
      </c>
      <c r="F41" s="9">
        <f t="shared" si="0"/>
        <v>14453.167066666667</v>
      </c>
      <c r="G41" s="17" t="s">
        <v>4</v>
      </c>
      <c r="H41" s="2"/>
    </row>
    <row r="42" spans="1:8" x14ac:dyDescent="0.25">
      <c r="A42" s="2"/>
      <c r="B42" s="42" t="s">
        <v>126</v>
      </c>
      <c r="C42" s="28">
        <v>2016</v>
      </c>
      <c r="D42" s="22">
        <v>75</v>
      </c>
      <c r="E42" s="21">
        <v>274240.3</v>
      </c>
      <c r="F42" s="9">
        <f t="shared" si="0"/>
        <v>3656.5373333333332</v>
      </c>
      <c r="G42" s="17" t="s">
        <v>4</v>
      </c>
      <c r="H42" s="2"/>
    </row>
    <row r="43" spans="1:8" x14ac:dyDescent="0.25">
      <c r="A43" s="2"/>
      <c r="B43" s="42" t="s">
        <v>126</v>
      </c>
      <c r="C43" s="28">
        <v>2016</v>
      </c>
      <c r="D43" s="22">
        <v>75</v>
      </c>
      <c r="E43" s="21">
        <v>1536761.92</v>
      </c>
      <c r="F43" s="9">
        <f t="shared" si="0"/>
        <v>20490.158933333332</v>
      </c>
      <c r="G43" s="17" t="s">
        <v>4</v>
      </c>
      <c r="H43" s="2"/>
    </row>
    <row r="44" spans="1:8" x14ac:dyDescent="0.25">
      <c r="A44" s="2"/>
      <c r="B44" s="42" t="s">
        <v>126</v>
      </c>
      <c r="C44" s="28">
        <v>2016</v>
      </c>
      <c r="D44" s="22">
        <v>75</v>
      </c>
      <c r="E44" s="21">
        <v>107926.01</v>
      </c>
      <c r="F44" s="9">
        <f t="shared" si="0"/>
        <v>1439.0134666666665</v>
      </c>
      <c r="G44" s="17" t="s">
        <v>4</v>
      </c>
      <c r="H44" s="2"/>
    </row>
    <row r="45" spans="1:8" x14ac:dyDescent="0.25">
      <c r="A45" s="2"/>
      <c r="B45" s="91" t="s">
        <v>54</v>
      </c>
      <c r="C45" s="92"/>
      <c r="D45" s="92"/>
      <c r="E45" s="93"/>
      <c r="F45" s="15">
        <f>SUM(F10:F44)</f>
        <v>499654.97905000002</v>
      </c>
      <c r="G45" s="16" t="s">
        <v>4</v>
      </c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</sheetData>
  <sheetProtection password="DFE9" sheet="1" objects="1" scenarios="1"/>
  <mergeCells count="4">
    <mergeCell ref="B45:E4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14898416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15588360</v>
      </c>
      <c r="H10" s="17" t="s">
        <v>4</v>
      </c>
      <c r="I10" s="2"/>
    </row>
    <row r="11" spans="1:9" x14ac:dyDescent="0.25">
      <c r="A11" s="2"/>
      <c r="B11" s="91" t="s">
        <v>147</v>
      </c>
      <c r="C11" s="92"/>
      <c r="D11" s="92"/>
      <c r="E11" s="92"/>
      <c r="F11" s="93"/>
      <c r="G11" s="15">
        <f>G9-G10</f>
        <v>-689944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831274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707175</v>
      </c>
      <c r="H16" s="17" t="s">
        <v>4</v>
      </c>
      <c r="I16" s="2"/>
    </row>
    <row r="17" spans="1:9" x14ac:dyDescent="0.25">
      <c r="A17" s="2"/>
      <c r="B17" s="91" t="s">
        <v>148</v>
      </c>
      <c r="C17" s="92"/>
      <c r="D17" s="92"/>
      <c r="E17" s="92"/>
      <c r="F17" s="93"/>
      <c r="G17" s="15">
        <f>G15-G16</f>
        <v>124099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19792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100000</v>
      </c>
      <c r="H22" s="17" t="s">
        <v>4</v>
      </c>
      <c r="I22" s="2"/>
    </row>
    <row r="23" spans="1:9" x14ac:dyDescent="0.25">
      <c r="A23" s="2"/>
      <c r="B23" s="91" t="s">
        <v>149</v>
      </c>
      <c r="C23" s="92"/>
      <c r="D23" s="92"/>
      <c r="E23" s="92"/>
      <c r="F23" s="93"/>
      <c r="G23" s="15">
        <f>G21-G22</f>
        <v>-80208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2016'!F45</f>
        <v>499654.97905000002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349000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150654.97905000002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38098310.048376203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9896914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1686597.6541999998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-261843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970333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12292001.654199999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435856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30000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465856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-644245.4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-11979672.9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-133940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-12757858.300000001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-0.64580000191926956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36032237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79191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36111428</v>
      </c>
      <c r="F35" s="25" t="s">
        <v>4</v>
      </c>
      <c r="G35" s="12">
        <f>-E35</f>
        <v>-36111428</v>
      </c>
      <c r="H35" s="25" t="s">
        <v>4</v>
      </c>
      <c r="I35" s="2"/>
    </row>
    <row r="36" spans="1:9" x14ac:dyDescent="0.25">
      <c r="A36" s="2"/>
      <c r="B36" s="91" t="s">
        <v>142</v>
      </c>
      <c r="C36" s="92"/>
      <c r="D36" s="92"/>
      <c r="E36" s="92"/>
      <c r="F36" s="93"/>
      <c r="G36" s="15">
        <f>$G$9+$G$28+$G$30+$G$35</f>
        <v>1986882.0483762026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141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154</v>
      </c>
      <c r="C16" s="85"/>
      <c r="D16" s="85"/>
      <c r="E16" s="86"/>
      <c r="F16" s="100" t="s">
        <v>137</v>
      </c>
      <c r="G16" s="100"/>
      <c r="H16" s="2"/>
    </row>
    <row r="17" spans="1:8" x14ac:dyDescent="0.25">
      <c r="A17" s="2"/>
      <c r="B17" s="79" t="s">
        <v>151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139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2017-09-13T12:26:01Z</dcterms:modified>
</cp:coreProperties>
</file>