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3" i="11" l="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4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5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<sst xmlns="http://schemas.openxmlformats.org/spreadsheetml/2006/main" count="323" uniqueCount="145">
  <si>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</si>
  <si>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</si>
  <si>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</si>
  <si>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</si>
  <si>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</si>
  <si>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</si>
  <si>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</si>
  <si>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</si>
  <si>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</si>
  <si>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</si>
  <si>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</si>
  <si>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</si>
  <si>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</si>
  <si>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</si>
  <si>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</si>
  <si>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</si>
  <si>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</si>
  <si>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</si>
  <si>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</si>
  <si>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</si>
  <si>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</si>
  <si>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</si>
  <si>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</si>
  <si>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</si>
  <si>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</si>
  <si>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</si>
  <si>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</si>
  <si>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</si>
  <si>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</si>
  <si>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</si>
  <si>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</si>
  <si>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</si>
  <si>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</si>
  <si>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</si>
  <si>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</si>
  <si>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</si>
  <si>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</si>
  <si>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</si>
  <si>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</si>
  <si>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</si>
  <si>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</si>
  <si>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</si>
  <si>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</si>
  <si>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</si>
  <si>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</si>
  <si>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</si>
  <si>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</si>
  <si>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</si>
  <si>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</si>
  <si>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</si>
  <si>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</si>
  <si>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</si>
  <si>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</si>
  <si>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</si>
  <si>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</si>
  <si>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</si>
  <si>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</si>
  <si>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</si>
  <si>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</si>
  <si>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</si>
  <si>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</si>
  <si>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</si>
  <si>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</si>
  <si>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</si>
  <si>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</si>
  <si>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</si>
  <si>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</si>
  <si>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</si>
  <si>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</si>
  <si>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</si>
  <si>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</si>
  <si>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</si>
  <si>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</si>
  <si>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</si>
  <si>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</si>
  <si>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</si>
  <si>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</si>
  <si>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</si>
  <si>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</si>
  <si>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</si>
  <si>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</si>
  <si>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</si>
  <si>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</si>
  <si>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</si>
  <si>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</si>
  <si>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</si>
  <si>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</si>
  <si>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</si>
  <si>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</si>
  <si>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</si>
  <si>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</si>
  <si>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</si>
  <si>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</si>
  <si>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</si>
  <si>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</si>
  <si>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</si>
  <si>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</si>
  <si>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</si>
  <si>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</si>
  <si>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</si>
  <si>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</si>
  <si>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</si>
  <si>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</si>
  <si>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</si>
  <si>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</si>
  <si>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</si>
  <si>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</si>
  <si>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</si>
  <si>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</si>
  <si>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</si>
  <si>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</si>
  <si>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</si>
  <si>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</si>
  <si>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</si>
  <si>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</si>
  <si>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</si>
  <si>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</si>
  <si>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Boring (inkl. etablering, forerør, filter og prøvepumpning)</t>
  </si>
  <si>
    <t>Ø 50mm &lt; Ledningsnet ≤ Ø110 mm</t>
  </si>
  <si>
    <t>Tilbygning</t>
  </si>
  <si>
    <t>Andet: Vandværk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</si>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</sst>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140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4664652.9356775768</v>
      </c>
      <c r="F9" s="13" t="s">
        <v>4</v>
      </c>
      <c r="G9" s="48">
        <v>4668900.417593264</v>
      </c>
      <c r="H9" s="13" t="s">
        <v>4</v>
      </c>
      <c r="I9" s="48">
        <v>4673462.8694316382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1393918.928307307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2099129.9991080882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1589761.5976990219</v>
      </c>
      <c r="L12" s="8" t="s">
        <v>4</v>
      </c>
      <c r="M12" s="2"/>
    </row>
    <row r="13" spans="1:13" x14ac:dyDescent="0.25">
      <c r="A13" s="2"/>
      <c r="B13" s="46" t="s">
        <v>144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-231733.77752100176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-229760.0217659999</v>
      </c>
      <c r="F14" s="8" t="s">
        <v>4</v>
      </c>
      <c r="G14" s="9">
        <f>E14*(1+$E$25/100)</f>
        <v>-233780.82214690492</v>
      </c>
      <c r="H14" s="8" t="s">
        <v>4</v>
      </c>
      <c r="I14" s="9">
        <f>G14*(1+$E$25/100)</f>
        <v>-237871.98653447576</v>
      </c>
      <c r="J14" s="8" t="s">
        <v>4</v>
      </c>
      <c r="K14" s="51">
        <f>I14*(1+$E$25/100)</f>
        <v>-242034.74629882909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-543056.35166666668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31484.275235454552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-4020.8003809049987</v>
      </c>
      <c r="F19" s="8" t="s">
        <v>4</v>
      </c>
      <c r="G19" s="42">
        <f>(G17+G14)*($E$25/100)</f>
        <v>-4091.1643875708364</v>
      </c>
      <c r="H19" s="8" t="s">
        <v>4</v>
      </c>
      <c r="I19" s="42">
        <f>(I17+I14)*($E$25/100)</f>
        <v>-4162.7597643533263</v>
      </c>
      <c r="J19" s="8" t="s">
        <v>4</v>
      </c>
      <c r="K19" s="42">
        <f>SUM(K10:K14,K17:K18)*($E$25/100)</f>
        <v>80658.235022655266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-56412.598805298279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4430872.1135306722</v>
      </c>
      <c r="F21" s="38" t="s">
        <v>4</v>
      </c>
      <c r="G21" s="49">
        <f>SUM(G9:G20)</f>
        <v>4431028.4310587887</v>
      </c>
      <c r="H21" s="38" t="s">
        <v>4</v>
      </c>
      <c r="I21" s="49">
        <f>SUM(I9:I20)</f>
        <v>4431428.1231328091</v>
      </c>
      <c r="J21" s="38" t="s">
        <v>4</v>
      </c>
      <c r="K21" s="52">
        <f>SUM(K9:K20)</f>
        <v>4121715.561080731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1323226.7193261066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1992673.2077107185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1509137.2824590397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4825037.2094958648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121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122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123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124</v>
      </c>
      <c r="C13" s="96"/>
      <c r="D13" s="96"/>
      <c r="E13" s="55">
        <v>32399.4126</v>
      </c>
      <c r="F13" s="17" t="s">
        <v>4</v>
      </c>
      <c r="G13" s="21">
        <v>3222.67</v>
      </c>
      <c r="H13" s="17" t="s">
        <v>4</v>
      </c>
      <c r="I13" s="2"/>
    </row>
    <row r="14" spans="1:9" x14ac:dyDescent="0.25">
      <c r="A14" s="2"/>
      <c r="B14" s="95" t="s">
        <v>125</v>
      </c>
      <c r="C14" s="96"/>
      <c r="D14" s="96"/>
      <c r="E14" s="55">
        <v>1457812.1825999999</v>
      </c>
      <c r="F14" s="17" t="s">
        <v>4</v>
      </c>
      <c r="G14" s="21">
        <v>1261180.55</v>
      </c>
      <c r="H14" s="17" t="s">
        <v>4</v>
      </c>
      <c r="I14" s="2"/>
    </row>
    <row r="15" spans="1:9" x14ac:dyDescent="0.25">
      <c r="A15" s="2"/>
      <c r="B15" s="95" t="s">
        <v>126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127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128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-225808.37519999989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-229760.0217659999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-2100026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-1436687.6216931217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-663338.37830687826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-221112.79276895942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30</v>
      </c>
      <c r="E10" s="21">
        <v>61654</v>
      </c>
      <c r="F10" s="9">
        <f>E10/D10</f>
        <v>2055.1333333333332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2300698</v>
      </c>
      <c r="F11" s="9">
        <f t="shared" ref="F11:F14" si="0">E11/D11</f>
        <v>30675.973333333332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40</v>
      </c>
      <c r="E12" s="21">
        <v>23506</v>
      </c>
      <c r="F12" s="9">
        <f t="shared" si="0"/>
        <v>587.65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8</v>
      </c>
      <c r="E13" s="21">
        <v>262183</v>
      </c>
      <c r="F13" s="9">
        <f t="shared" si="0"/>
        <v>32772.875</v>
      </c>
      <c r="G13" s="17" t="s">
        <v>4</v>
      </c>
      <c r="H13" s="2"/>
    </row>
    <row r="14" spans="1:8" x14ac:dyDescent="0.25">
      <c r="A14" s="2"/>
      <c r="B14" s="43" t="s">
        <v>118</v>
      </c>
      <c r="C14" s="28">
        <v>2016</v>
      </c>
      <c r="D14" s="22">
        <v>75</v>
      </c>
      <c r="E14" s="21">
        <v>54684</v>
      </c>
      <c r="F14" s="9">
        <f t="shared" si="0"/>
        <v>729.12</v>
      </c>
      <c r="G14" s="17" t="s">
        <v>4</v>
      </c>
      <c r="H14" s="2"/>
    </row>
    <row r="15" spans="1:8" x14ac:dyDescent="0.25">
      <c r="A15" s="2"/>
      <c r="B15" s="91" t="s">
        <v>52</v>
      </c>
      <c r="C15" s="92"/>
      <c r="D15" s="92"/>
      <c r="E15" s="93"/>
      <c r="F15" s="15">
        <f>SUM(F10:F14)</f>
        <v>66820.751666666663</v>
      </c>
      <c r="G15" s="16" t="s">
        <v>4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</sheetData>
  <sheetProtection password="DFE9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1294901.22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1517000</v>
      </c>
      <c r="H10" s="17" t="s">
        <v>4</v>
      </c>
      <c r="I10" s="2"/>
    </row>
    <row r="11" spans="1:9" x14ac:dyDescent="0.25">
      <c r="A11" s="2"/>
      <c r="B11" s="91" t="s">
        <v>136</v>
      </c>
      <c r="C11" s="92"/>
      <c r="D11" s="92"/>
      <c r="E11" s="92"/>
      <c r="F11" s="93"/>
      <c r="G11" s="15">
        <f>G9-G10</f>
        <v>-222098.78000000003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47296.56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240000</v>
      </c>
      <c r="H16" s="17" t="s">
        <v>4</v>
      </c>
      <c r="I16" s="2"/>
    </row>
    <row r="17" spans="1:9" x14ac:dyDescent="0.25">
      <c r="A17" s="2"/>
      <c r="B17" s="91" t="s">
        <v>137</v>
      </c>
      <c r="C17" s="92"/>
      <c r="D17" s="92"/>
      <c r="E17" s="92"/>
      <c r="F17" s="93"/>
      <c r="G17" s="15">
        <f>G15-G16</f>
        <v>-192703.44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18258.45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200000</v>
      </c>
      <c r="H22" s="17" t="s">
        <v>4</v>
      </c>
      <c r="I22" s="2"/>
    </row>
    <row r="23" spans="1:9" x14ac:dyDescent="0.25">
      <c r="A23" s="2"/>
      <c r="B23" s="91" t="s">
        <v>138</v>
      </c>
      <c r="C23" s="92"/>
      <c r="D23" s="92"/>
      <c r="E23" s="92"/>
      <c r="F23" s="93"/>
      <c r="G23" s="15">
        <f>G21-G22</f>
        <v>-181741.55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139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139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2016'!F15</f>
        <v>66820.751666666663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13333.333333333334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53487.418333333328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5890796.2752354546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1269123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514627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101208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63300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1948258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170012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170012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-268732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-2702725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-2971457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-853187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134125</v>
      </c>
      <c r="F30" s="25" t="s">
        <v>4</v>
      </c>
      <c r="G30" s="12">
        <f>-$E$30</f>
        <v>-134125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5725187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5725187</v>
      </c>
      <c r="F35" s="25" t="s">
        <v>4</v>
      </c>
      <c r="G35" s="12">
        <f>-E35</f>
        <v>-5725187</v>
      </c>
      <c r="H35" s="25" t="s">
        <v>4</v>
      </c>
      <c r="I35" s="2"/>
    </row>
    <row r="36" spans="1:9" x14ac:dyDescent="0.25">
      <c r="A36" s="2"/>
      <c r="B36" s="91" t="s">
        <v>134</v>
      </c>
      <c r="C36" s="92"/>
      <c r="D36" s="92"/>
      <c r="E36" s="92"/>
      <c r="F36" s="93"/>
      <c r="G36" s="15">
        <f>$G$9+$G$28+$G$30+$G$35</f>
        <v>31484.275235454552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132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133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143</v>
      </c>
      <c r="C16" s="86"/>
      <c r="D16" s="86"/>
      <c r="E16" s="87"/>
      <c r="F16" s="100" t="s">
        <v>129</v>
      </c>
      <c r="G16" s="100"/>
      <c r="H16" s="2"/>
    </row>
    <row r="17" spans="1:8" x14ac:dyDescent="0.25">
      <c r="A17" s="2"/>
      <c r="B17" s="79" t="s">
        <v>141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130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131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2017-09-13T13:07:20Z</dcterms:modified>
</cp:coreProperties>
</file>