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6" i="11" l="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7" i="11"/>
  <c r="G23" i="22" l="1"/>
  <c r="G30" i="13"/>
  <c r="E35" i="13" l="1"/>
  <c r="G35" i="13" s="1"/>
  <c r="E27" i="13"/>
  <c r="E19" i="13"/>
  <c r="G11" i="12"/>
  <c r="G23" i="12"/>
  <c r="G17" i="12"/>
  <c r="F10" i="11"/>
  <c r="F18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<sst xmlns="http://schemas.openxmlformats.org/spreadsheetml/2006/main" count="307" uniqueCount="153">
  <si>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</si>
  <si>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</si>
  <si>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</si>
  <si>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</si>
  <si>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</si>
  <si>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</si>
  <si>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</si>
  <si>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</si>
  <si>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</si>
  <si>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</si>
  <si>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</si>
  <si>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</si>
  <si>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</si>
  <si>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</si>
  <si>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</si>
  <si>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</si>
  <si>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</si>
  <si>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</si>
  <si>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</si>
  <si>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</si>
  <si>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</si>
  <si>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</si>
  <si>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</si>
  <si>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</si>
  <si>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</si>
  <si>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</si>
  <si>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</si>
  <si>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</si>
  <si>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</si>
  <si>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</si>
  <si>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</si>
  <si>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</si>
  <si>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</si>
  <si>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</si>
  <si>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</si>
  <si>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</si>
  <si>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</si>
  <si>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</si>
  <si>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</si>
  <si>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</si>
  <si>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</si>
  <si>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</si>
  <si>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</si>
  <si>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</si>
  <si>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</si>
  <si>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</si>
  <si>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</si>
  <si>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</si>
  <si>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</si>
  <si>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</si>
  <si>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</si>
  <si>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</si>
  <si>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</si>
  <si>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</si>
  <si>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</si>
  <si>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</si>
  <si>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</si>
  <si>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</si>
  <si>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</si>
  <si>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</si>
  <si>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</si>
  <si>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</si>
  <si>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</si>
  <si>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</si>
  <si>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</si>
  <si>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</si>
  <si>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</si>
  <si>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</si>
  <si>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</si>
  <si>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</si>
  <si>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</si>
  <si>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</si>
  <si>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</si>
  <si>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</si>
  <si>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</si>
  <si>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</si>
  <si>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</si>
  <si>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</si>
  <si>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</si>
  <si>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</si>
  <si>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</si>
  <si>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</si>
  <si>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</si>
  <si>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</si>
  <si>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</si>
  <si>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</si>
  <si>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</si>
  <si>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</si>
  <si>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</si>
  <si>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</si>
  <si>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</si>
  <si>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</si>
  <si>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</si>
  <si>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</si>
  <si>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</si>
  <si>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</si>
  <si>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</si>
  <si>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</si>
  <si>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</si>
  <si>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</si>
  <si>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</si>
  <si>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</si>
  <si>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</si>
  <si>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</si>
  <si>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</si>
  <si>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</si>
  <si>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</si>
  <si>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</si>
  <si>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</si>
  <si>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</si>
  <si>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</si>
  <si>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</si>
  <si>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</si>
  <si>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</si>
  <si>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</si>
  <si>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</si>
  <si>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</si>
  <si>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</si>
  <si>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</si>
  <si>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Ø110 mm &lt; Ledningsnet ≤ Ø 250 mm</t>
  </si>
  <si>
    <t>Eternitledninger Ø 250 mm &lt; Ledningsnet ≤ Ø 500mm</t>
  </si>
  <si>
    <t>Ledningsnet ≤ Ø50 mm</t>
  </si>
  <si>
    <t>SRO-anlæg, vandværk</t>
  </si>
  <si>
    <t>Udpumpningsanlæg, rentvandspumper på vandværk</t>
  </si>
  <si>
    <t>Råvandsstation komplet montering og boringshus/tørbrønd</t>
  </si>
  <si>
    <t>Afregningsmålere, mekaniske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</si>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</sst>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38329889.456069432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11371151.748935606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13334438.761807112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17551773.149545807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151</v>
      </c>
      <c r="C13" s="43"/>
      <c r="D13" s="44"/>
      <c r="E13" s="40" t="s">
        <v>101</v>
      </c>
      <c r="F13" s="8" t="s">
        <v>4</v>
      </c>
      <c r="G13" s="41">
        <v>-547398.50081278256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150</v>
      </c>
      <c r="C14" s="55"/>
      <c r="D14" s="56"/>
      <c r="E14" s="40" t="s">
        <v>101</v>
      </c>
      <c r="F14" s="8" t="s">
        <v>4</v>
      </c>
      <c r="G14" s="41">
        <v>-364672.19952135842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-1808013.5741580001</v>
      </c>
      <c r="F15" s="8" t="s">
        <v>4</v>
      </c>
      <c r="G15" s="47">
        <f>E15*(1+E30/100)</f>
        <v>-1839653.8117057651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-1413611.7583333333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0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134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-31640.237547765002</v>
      </c>
      <c r="F23" s="8" t="s">
        <v>4</v>
      </c>
      <c r="G23" s="41">
        <f>SUM(G10:G15,G18:G22)*$E$30/100</f>
        <v>691348.68509435083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-453845.6319444254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-111230.36307290435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-3009491.5044091716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36490235.644363672</v>
      </c>
      <c r="F27" s="38" t="s">
        <v>4</v>
      </c>
      <c r="G27" s="51">
        <f>SUM(G10:G26)</f>
        <v>35208808.575583138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141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142</v>
      </c>
      <c r="C31" s="80"/>
      <c r="D31" s="81"/>
      <c r="E31" s="52">
        <v>0.45944152448407066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143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11175579.114433028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13105099.520203549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17249899.901273519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41530578.5359101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126</v>
      </c>
      <c r="C10" s="96"/>
      <c r="D10" s="96"/>
      <c r="E10" s="53">
        <v>222573.9926</v>
      </c>
      <c r="F10" s="17" t="s">
        <v>4</v>
      </c>
      <c r="G10" s="21">
        <v>214038</v>
      </c>
      <c r="H10" s="17" t="s">
        <v>4</v>
      </c>
      <c r="I10" s="2"/>
    </row>
    <row r="11" spans="1:9" x14ac:dyDescent="0.25">
      <c r="A11" s="2"/>
      <c r="B11" s="95" t="s">
        <v>127</v>
      </c>
      <c r="C11" s="96"/>
      <c r="D11" s="96"/>
      <c r="E11" s="53">
        <v>116566.3582</v>
      </c>
      <c r="F11" s="17" t="s">
        <v>4</v>
      </c>
      <c r="G11" s="21">
        <v>183087</v>
      </c>
      <c r="H11" s="17" t="s">
        <v>4</v>
      </c>
      <c r="I11" s="2"/>
    </row>
    <row r="12" spans="1:9" x14ac:dyDescent="0.25">
      <c r="A12" s="2"/>
      <c r="B12" s="95" t="s">
        <v>128</v>
      </c>
      <c r="C12" s="96"/>
      <c r="D12" s="96"/>
      <c r="E12" s="53">
        <v>1365289.1114000001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129</v>
      </c>
      <c r="C13" s="96"/>
      <c r="D13" s="96"/>
      <c r="E13" s="53">
        <v>32399.4126</v>
      </c>
      <c r="F13" s="17" t="s">
        <v>4</v>
      </c>
      <c r="G13" s="21">
        <v>59178</v>
      </c>
      <c r="H13" s="17" t="s">
        <v>4</v>
      </c>
      <c r="I13" s="2"/>
    </row>
    <row r="14" spans="1:9" x14ac:dyDescent="0.25">
      <c r="A14" s="2"/>
      <c r="B14" s="95" t="s">
        <v>130</v>
      </c>
      <c r="C14" s="96"/>
      <c r="D14" s="96"/>
      <c r="E14" s="53">
        <v>15296744.6428</v>
      </c>
      <c r="F14" s="17" t="s">
        <v>4</v>
      </c>
      <c r="G14" s="21">
        <v>14800353</v>
      </c>
      <c r="H14" s="17" t="s">
        <v>4</v>
      </c>
      <c r="I14" s="2"/>
    </row>
    <row r="15" spans="1:9" x14ac:dyDescent="0.25">
      <c r="A15" s="2"/>
      <c r="B15" s="95" t="s">
        <v>131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132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133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-1776917.5175999999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-1808013.5741580001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-25910177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-16881702.486772485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-9028474.5132275149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-3009491.5044091716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1646635</v>
      </c>
      <c r="F10" s="9">
        <f>E10/D10</f>
        <v>21955.133333333335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2388779</v>
      </c>
      <c r="F11" s="9">
        <f t="shared" ref="F11:F17" si="0">E11/D11</f>
        <v>31850.386666666665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75</v>
      </c>
      <c r="E12" s="21">
        <v>2197347</v>
      </c>
      <c r="F12" s="9">
        <f t="shared" si="0"/>
        <v>29297.96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1391376</v>
      </c>
      <c r="F13" s="9">
        <f t="shared" si="0"/>
        <v>18551.68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10</v>
      </c>
      <c r="E14" s="21">
        <v>1161838</v>
      </c>
      <c r="F14" s="9">
        <f t="shared" si="0"/>
        <v>116183.8</v>
      </c>
      <c r="G14" s="17" t="s">
        <v>4</v>
      </c>
      <c r="H14" s="2"/>
    </row>
    <row r="15" spans="1:8" ht="26.25" x14ac:dyDescent="0.25">
      <c r="A15" s="2"/>
      <c r="B15" s="42" t="s">
        <v>123</v>
      </c>
      <c r="C15" s="28">
        <v>2016</v>
      </c>
      <c r="D15" s="22">
        <v>25</v>
      </c>
      <c r="E15" s="21">
        <v>457276</v>
      </c>
      <c r="F15" s="9">
        <f t="shared" si="0"/>
        <v>18291.04</v>
      </c>
      <c r="G15" s="17" t="s">
        <v>4</v>
      </c>
      <c r="H15" s="2"/>
    </row>
    <row r="16" spans="1:8" ht="26.25" x14ac:dyDescent="0.25">
      <c r="A16" s="2"/>
      <c r="B16" s="42" t="s">
        <v>124</v>
      </c>
      <c r="C16" s="28">
        <v>2016</v>
      </c>
      <c r="D16" s="22">
        <v>30</v>
      </c>
      <c r="E16" s="21">
        <v>16251</v>
      </c>
      <c r="F16" s="9">
        <f t="shared" si="0"/>
        <v>541.70000000000005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8</v>
      </c>
      <c r="E17" s="21">
        <v>63719</v>
      </c>
      <c r="F17" s="9">
        <f t="shared" si="0"/>
        <v>7964.875</v>
      </c>
      <c r="G17" s="17" t="s">
        <v>4</v>
      </c>
      <c r="H17" s="2"/>
    </row>
    <row r="18" spans="1:8" x14ac:dyDescent="0.25">
      <c r="A18" s="2"/>
      <c r="B18" s="91" t="s">
        <v>54</v>
      </c>
      <c r="C18" s="92"/>
      <c r="D18" s="92"/>
      <c r="E18" s="93"/>
      <c r="F18" s="15">
        <f>SUM(F10:F17)</f>
        <v>244636.57500000004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15431656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16494900</v>
      </c>
      <c r="H10" s="17" t="s">
        <v>4</v>
      </c>
      <c r="I10" s="2"/>
    </row>
    <row r="11" spans="1:9" x14ac:dyDescent="0.25">
      <c r="A11" s="2"/>
      <c r="B11" s="91" t="s">
        <v>145</v>
      </c>
      <c r="C11" s="92"/>
      <c r="D11" s="92"/>
      <c r="E11" s="92"/>
      <c r="F11" s="93"/>
      <c r="G11" s="15">
        <f>G9-G10</f>
        <v>-1063244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-90723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146</v>
      </c>
      <c r="C17" s="92"/>
      <c r="D17" s="92"/>
      <c r="E17" s="92"/>
      <c r="F17" s="93"/>
      <c r="G17" s="15">
        <f>G15-G16</f>
        <v>-90723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296302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360000</v>
      </c>
      <c r="H22" s="17" t="s">
        <v>4</v>
      </c>
      <c r="I22" s="2"/>
    </row>
    <row r="23" spans="1:9" x14ac:dyDescent="0.25">
      <c r="A23" s="2"/>
      <c r="B23" s="91" t="s">
        <v>147</v>
      </c>
      <c r="C23" s="92"/>
      <c r="D23" s="92"/>
      <c r="E23" s="92"/>
      <c r="F23" s="93"/>
      <c r="G23" s="15">
        <f>G21-G22</f>
        <v>-63698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2016'!F18</f>
        <v>244636.57500000004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440583.33333333337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-195946.75833333333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36417085.567812927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7675443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1273955.9783333333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-154435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731320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9526283.9783333335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587471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587471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-9023127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-1106586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-10129713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-15958.021666666493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3375646.5678129271</v>
      </c>
      <c r="F30" s="25" t="s">
        <v>4</v>
      </c>
      <c r="G30" s="12">
        <f>-$E$30</f>
        <v>-3375646.5678129271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32161818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879621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33041439</v>
      </c>
      <c r="F35" s="25" t="s">
        <v>4</v>
      </c>
      <c r="G35" s="12">
        <f>-E35</f>
        <v>-33041439</v>
      </c>
      <c r="H35" s="25" t="s">
        <v>4</v>
      </c>
      <c r="I35" s="2"/>
    </row>
    <row r="36" spans="1:9" x14ac:dyDescent="0.25">
      <c r="A36" s="2"/>
      <c r="B36" s="91" t="s">
        <v>140</v>
      </c>
      <c r="C36" s="92"/>
      <c r="D36" s="92"/>
      <c r="E36" s="92"/>
      <c r="F36" s="93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139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152</v>
      </c>
      <c r="C16" s="85"/>
      <c r="D16" s="85"/>
      <c r="E16" s="86"/>
      <c r="F16" s="100" t="s">
        <v>135</v>
      </c>
      <c r="G16" s="100"/>
      <c r="H16" s="2"/>
    </row>
    <row r="17" spans="1:8" x14ac:dyDescent="0.25">
      <c r="A17" s="2"/>
      <c r="B17" s="79" t="s">
        <v>149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136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137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2017-09-13T12:27:04Z</dcterms:modified>
</cp:coreProperties>
</file>