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<sst xmlns="http://schemas.openxmlformats.org/spreadsheetml/2006/main" count="99" uniqueCount="68">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</sst>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1827120.094917333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37181.248866666661</v>
      </c>
      <c r="C3" t="s">
        <v>10</v>
      </c>
    </row>
    <row r="4" spans="1:3" s="25" customFormat="1" x14ac:dyDescent="0.25">
      <c r="A4" s="3" t="s">
        <v>11</v>
      </c>
      <c r="B4" s="45">
        <f>SUM(B2:B3)</f>
        <v>1864301.3437839996</v>
      </c>
      <c r="C4" s="54" t="s">
        <v>10</v>
      </c>
    </row>
    <row r="5" spans="1:3" x14ac:dyDescent="0.25">
      <c r="A5" s="44" t="s">
        <v>0</v>
      </c>
      <c r="B5" s="35">
        <f>Investeringer!E3</f>
        <v>2891585.2187422449</v>
      </c>
      <c r="C5" s="22" t="s">
        <v>10</v>
      </c>
    </row>
    <row r="6" spans="1:3" x14ac:dyDescent="0.25">
      <c r="A6" s="4" t="s">
        <v>1</v>
      </c>
      <c r="B6" s="32">
        <f>Investeringer!F3</f>
        <v>679948.72691891331</v>
      </c>
      <c r="C6" t="s">
        <v>10</v>
      </c>
    </row>
    <row r="7" spans="1:3" x14ac:dyDescent="0.25">
      <c r="A7" s="4" t="s">
        <v>2</v>
      </c>
      <c r="B7" s="32">
        <f>Investeringer!G3</f>
        <v>189179.39503446431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45397.259470666664</v>
      </c>
      <c r="C8" t="s">
        <v>10</v>
      </c>
    </row>
    <row r="9" spans="1:3" s="21" customFormat="1" x14ac:dyDescent="0.25">
      <c r="A9" s="3" t="s">
        <v>44</v>
      </c>
      <c r="B9" s="45">
        <f>SUM(B5:B8)</f>
        <v>3806110.6001662891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2412414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2412414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8082825.9439502889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8154373.0176713904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1814248</v>
      </c>
      <c r="C2" s="46">
        <v>0</v>
      </c>
      <c r="D2" s="46">
        <f>B2+C2</f>
        <v>1814248</v>
      </c>
      <c r="E2" s="47">
        <f>D2</f>
        <v>1814248</v>
      </c>
      <c r="F2" s="46">
        <v>2039714.3663652965</v>
      </c>
      <c r="G2" s="46">
        <v>0</v>
      </c>
      <c r="H2" s="46">
        <f>F2-G2</f>
        <v>2039714.3663652965</v>
      </c>
      <c r="I2" s="46">
        <f>AVERAGEIF(E2:E4,"&lt;&gt;0")</f>
        <v>1827120.094917333</v>
      </c>
      <c r="J2" s="46">
        <v>1662726.0003093258</v>
      </c>
      <c r="K2" s="36">
        <f>IF(H2&gt;I2,IF(I2&gt;J2,I2,J2),H2)</f>
        <v>1827120.094917333</v>
      </c>
    </row>
    <row r="3" spans="1:11" s="22" customFormat="1" x14ac:dyDescent="0.25">
      <c r="A3" s="27">
        <v>2014</v>
      </c>
      <c r="B3" s="46">
        <v>1789886</v>
      </c>
      <c r="C3" s="46"/>
      <c r="D3" s="46">
        <f t="shared" ref="D3:D4" si="0">B3+C3</f>
        <v>1789886</v>
      </c>
      <c r="E3" s="47">
        <f>D3*Pristalsregulering!C7</f>
        <v>1791317.9087999999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1846596</v>
      </c>
      <c r="C4" s="46"/>
      <c r="D4" s="46">
        <f t="shared" si="0"/>
        <v>1846596</v>
      </c>
      <c r="E4" s="47">
        <f>D4*Pristalsregulering!$C$6*Pristalsregulering!$C$7</f>
        <v>1875794.3759519996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20250</v>
      </c>
      <c r="C3" s="39">
        <v>12485</v>
      </c>
      <c r="D3" s="39">
        <v>0</v>
      </c>
      <c r="E3" s="38">
        <f>B3</f>
        <v>20250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37181.248866666661</v>
      </c>
    </row>
    <row r="4" spans="1:8" x14ac:dyDescent="0.25">
      <c r="A4" s="30">
        <v>2014</v>
      </c>
      <c r="B4" s="38">
        <v>20250</v>
      </c>
      <c r="C4" s="39">
        <v>16018</v>
      </c>
      <c r="D4" s="39">
        <v>0</v>
      </c>
      <c r="E4" s="38">
        <f>B4*Pristalsregulering!$C$7</f>
        <v>20266.199999999997</v>
      </c>
      <c r="F4" s="39">
        <f>C4*Pristalsregulering!$C$7</f>
        <v>16030.814399999999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20250</v>
      </c>
      <c r="C5" s="39">
        <v>21600</v>
      </c>
      <c r="D5" s="39">
        <v>0</v>
      </c>
      <c r="E5" s="38">
        <f>B5*Pristalsregulering!$C$7*Pristalsregulering!$C$6</f>
        <v>20570.192999999996</v>
      </c>
      <c r="F5" s="39">
        <f>C5*Pristalsregulering!$C$7*Pristalsregulering!$C$6</f>
        <v>21941.539199999996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2656000.7049818216</v>
      </c>
      <c r="C3" s="35">
        <v>660544.41333333321</v>
      </c>
      <c r="D3" s="37">
        <v>188460.51333333334</v>
      </c>
      <c r="E3" s="32">
        <f>B3*Pristalsregulering!C2*Pristalsregulering!C3*Pristalsregulering!C4*Pristalsregulering!C5*Pristalsregulering!C6*Pristalsregulering!C7</f>
        <v>2891585.2187422449</v>
      </c>
      <c r="F3" s="32">
        <v>679948.72691891331</v>
      </c>
      <c r="G3" s="32">
        <f xml:space="preserve"> D3/Pristalsregulering!$C$8</f>
        <v>189179.39503446431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8210</v>
      </c>
      <c r="C3" s="35">
        <v>25336</v>
      </c>
      <c r="D3" s="35">
        <v>20682</v>
      </c>
      <c r="E3" s="37">
        <v>0</v>
      </c>
      <c r="F3" s="35">
        <f>B3</f>
        <v>8210</v>
      </c>
      <c r="G3" s="35">
        <f>C3</f>
        <v>25336</v>
      </c>
      <c r="H3" s="35">
        <f>D3</f>
        <v>20682</v>
      </c>
      <c r="I3" s="37">
        <f>E3</f>
        <v>0</v>
      </c>
      <c r="J3" s="39">
        <f>AVERAGE(F3:F5)</f>
        <v>5709.2978706666663</v>
      </c>
      <c r="K3" s="39">
        <f>G3</f>
        <v>25336</v>
      </c>
      <c r="L3" s="40">
        <f>AVERAGE(H3:H5)+AVERAGE(I3:I5)</f>
        <v>14351.961600000001</v>
      </c>
      <c r="M3" s="41">
        <f>SUM(J3:L3)</f>
        <v>45397.259470666664</v>
      </c>
      <c r="N3" s="22"/>
    </row>
    <row r="4" spans="1:14" x14ac:dyDescent="0.25">
      <c r="A4" s="27">
        <v>2014</v>
      </c>
      <c r="B4" s="42">
        <v>1348</v>
      </c>
      <c r="C4" s="35">
        <v>30213</v>
      </c>
      <c r="D4" s="35">
        <v>22356</v>
      </c>
      <c r="E4" s="37">
        <v>0</v>
      </c>
      <c r="F4" s="35">
        <f>IF(B4="","",B4*Pristalsregulering!$C$7)</f>
        <v>1349.0783999999999</v>
      </c>
      <c r="G4" s="35">
        <f>IF(C4="","",C4*Pristalsregulering!$C$7)</f>
        <v>30237.170399999999</v>
      </c>
      <c r="H4" s="35">
        <f>IF(D4="","",D4*Pristalsregulering!$C$7)</f>
        <v>22373.8848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7451</v>
      </c>
      <c r="C5" s="35">
        <v>83204</v>
      </c>
      <c r="D5" s="35">
        <v>0</v>
      </c>
      <c r="E5" s="37">
        <v>0</v>
      </c>
      <c r="F5" s="35">
        <f>IF(B5="","",B5*Pristalsregulering!$C$7*Pristalsregulering!$C$6)</f>
        <v>7568.8152119999986</v>
      </c>
      <c r="G5" s="35">
        <f>IF(C5="","",C5*Pristalsregulering!$C$7*Pristalsregulering!$C$6)</f>
        <v>84519.621647999986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2379891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2412414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2017-09-13T13:09:12Z</dcterms:modified>
</cp:coreProperties>
</file>