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1" i="11" l="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2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3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<sst xmlns="http://schemas.openxmlformats.org/spreadsheetml/2006/main" count="357" uniqueCount="185">
  <si>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</si>
  <si>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</si>
  <si>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</si>
  <si>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</si>
  <si>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</si>
  <si>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</si>
  <si>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</si>
  <si>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</si>
  <si>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</si>
  <si>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</si>
  <si>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</si>
  <si>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</si>
  <si>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</si>
  <si>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</si>
  <si>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</si>
  <si>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</si>
  <si>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</si>
  <si>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</si>
  <si>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</si>
  <si>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</si>
  <si>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</si>
  <si>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</si>
  <si>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</si>
  <si>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</si>
  <si>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</si>
  <si>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</si>
  <si>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</si>
  <si>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</si>
  <si>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</si>
  <si>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</si>
  <si>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</si>
  <si>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</si>
  <si>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</si>
  <si>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</si>
  <si>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</si>
  <si>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</si>
  <si>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</si>
  <si>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</si>
  <si>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</si>
  <si>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</si>
  <si>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</si>
  <si>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</si>
  <si>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</si>
  <si>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</si>
  <si>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</si>
  <si>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</si>
  <si>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</si>
  <si>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</si>
  <si>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</si>
  <si>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</si>
  <si>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</si>
  <si>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</si>
  <si>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</si>
  <si>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</si>
  <si>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</si>
  <si>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</si>
  <si>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</si>
  <si>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</si>
  <si>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</si>
  <si>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</si>
  <si>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</si>
  <si>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</si>
  <si>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</si>
  <si>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</si>
  <si>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</si>
  <si>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</si>
  <si>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</si>
  <si>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</si>
  <si>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</si>
  <si>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</si>
  <si>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</si>
  <si>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</si>
  <si>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</si>
  <si>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</si>
  <si>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</si>
  <si>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</si>
  <si>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</si>
  <si>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</si>
  <si>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</si>
  <si>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</si>
  <si>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</si>
  <si>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</si>
  <si>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</si>
  <si>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</si>
  <si>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</si>
  <si>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</si>
  <si>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</si>
  <si>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</si>
  <si>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</si>
  <si>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</si>
  <si>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</si>
  <si>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</si>
  <si>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</si>
  <si>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</si>
  <si>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</si>
  <si>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</si>
  <si>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</si>
  <si>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</si>
  <si>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</si>
  <si>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</si>
  <si>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</si>
  <si>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</si>
  <si>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</si>
  <si>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</si>
  <si>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</si>
  <si>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</si>
  <si>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</si>
  <si>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</si>
  <si>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</si>
  <si>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</si>
  <si>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</si>
  <si>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</si>
  <si>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</si>
  <si>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</si>
  <si>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</si>
  <si>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</si>
  <si>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</si>
  <si>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</si>
  <si>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</si>
  <si>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</si>
  <si>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</si>
  <si>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</si>
  <si>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</si>
  <si>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</si>
  <si>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</si>
  <si>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</si>
  <si>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</si>
  <si>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</si>
  <si>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</si>
  <si>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</si>
  <si>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</si>
  <si>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</si>
  <si>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</si>
  <si>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</si>
  <si>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</si>
  <si>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</si>
  <si>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</si>
  <si>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</si>
  <si>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</si>
  <si>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</si>
  <si>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</si>
  <si>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</si>
  <si>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</si>
  <si>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</si>
  <si>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</si>
  <si>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</si>
  <si>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Brønde</t>
  </si>
  <si>
    <t>Jordbassin Klasse B</t>
  </si>
  <si>
    <t>Pumpestationer m. overbygning (&lt; 20 m2), Konstruktioner</t>
  </si>
  <si>
    <t>Kælder (20 - 30 m2)</t>
  </si>
  <si>
    <t>Pumpestationer m. overbygning (&lt; 20 m2), Mek/EL</t>
  </si>
  <si>
    <t>Pumpestationer m. overbygning (&lt; 20 m2), SRO</t>
  </si>
  <si>
    <t>Ø 200 mm &lt; Ledningsnet ≤ Ø 500 mm</t>
  </si>
  <si>
    <t>Stik</t>
  </si>
  <si>
    <t>Strømpeforing Ø 200 mm &lt; Ledningsnet ≤ Ø 500 mm</t>
  </si>
  <si>
    <t>Indløb med riste, Konstruktioner</t>
  </si>
  <si>
    <t>Indløb med riste, Mek/EL</t>
  </si>
  <si>
    <t>Indløb med riste, SRO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</si>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</sst>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4021769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4303000</v>
      </c>
      <c r="H10" s="23" t="s">
        <v>4</v>
      </c>
      <c r="I10" s="2"/>
    </row>
    <row r="11" spans="1:9" x14ac:dyDescent="0.25">
      <c r="A11" s="2"/>
      <c r="B11" s="91" t="s">
        <v>175</v>
      </c>
      <c r="C11" s="92"/>
      <c r="D11" s="92"/>
      <c r="E11" s="92"/>
      <c r="F11" s="93"/>
      <c r="G11" s="21">
        <f>G9-G10</f>
        <v>-281231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-511912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-1600000</v>
      </c>
      <c r="H16" s="23" t="s">
        <v>4</v>
      </c>
      <c r="I16" s="2"/>
    </row>
    <row r="17" spans="1:9" x14ac:dyDescent="0.25">
      <c r="A17" s="2"/>
      <c r="B17" s="91" t="s">
        <v>176</v>
      </c>
      <c r="C17" s="92"/>
      <c r="D17" s="92"/>
      <c r="E17" s="92"/>
      <c r="F17" s="93"/>
      <c r="G17" s="21">
        <f>G15-G16</f>
        <v>1088088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1342457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2430000</v>
      </c>
      <c r="H22" s="23" t="s">
        <v>4</v>
      </c>
      <c r="I22" s="2"/>
    </row>
    <row r="23" spans="1:9" x14ac:dyDescent="0.25">
      <c r="A23" s="2"/>
      <c r="B23" s="91" t="s">
        <v>177</v>
      </c>
      <c r="C23" s="92"/>
      <c r="D23" s="92"/>
      <c r="E23" s="92"/>
      <c r="F23" s="93"/>
      <c r="G23" s="21">
        <f>G21-G22</f>
        <v>-1087543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178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2016'!F23</f>
        <v>2084175.1633333331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2253233.3333333335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-169058.17000000039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155833896.15889144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92935470.007227406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8200252.8977213101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179865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4451547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105767134.90494871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5424592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5424592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-95130839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-14807820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-15000419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-815583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-125754661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-14562934.095051289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137493337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9913001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147406338</v>
      </c>
      <c r="F35" s="38" t="s">
        <v>4</v>
      </c>
      <c r="G35" s="18">
        <f>-E35</f>
        <v>-147406338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8427558.1588914394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172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184</v>
      </c>
      <c r="C16" s="86"/>
      <c r="D16" s="86"/>
      <c r="E16" s="87"/>
      <c r="F16" s="113" t="s">
        <v>168</v>
      </c>
      <c r="G16" s="113"/>
      <c r="H16" s="2"/>
    </row>
    <row r="17" spans="1:8" x14ac:dyDescent="0.25">
      <c r="A17" s="2"/>
      <c r="B17" s="95" t="s">
        <v>180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169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170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170860630.86960605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8599006.3192909192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-4772481.4704930019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182</v>
      </c>
      <c r="C12" s="49"/>
      <c r="D12" s="50"/>
      <c r="E12" s="12">
        <f>'Fane 5. Individuelt eff.krav'!G10</f>
        <v>-2934927.3912226288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167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2855181.3851380828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2991755.1147848987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173</v>
      </c>
      <c r="C22" s="97"/>
      <c r="D22" s="98"/>
      <c r="E22" s="18">
        <f>SUM(E9,E11:E17,E19)-SUM(E20:E21)</f>
        <v>163016648.27824363</v>
      </c>
      <c r="F22" s="19" t="s">
        <v>4</v>
      </c>
      <c r="G22" s="18">
        <f>E22</f>
        <v>163016648.27824363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-281231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1088088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-1087543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-169058.17000000039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-449744.17000000039</v>
      </c>
      <c r="F31" s="19" t="s">
        <v>4</v>
      </c>
      <c r="G31" s="18">
        <f>E31</f>
        <v>-449744.17000000039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8427558.1588914394</v>
      </c>
      <c r="F33" s="19" t="s">
        <v>4</v>
      </c>
      <c r="G33" s="18">
        <f>E33</f>
        <v>8427558.1588914394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170994462.26713508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163016648.27824363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3893489.0336518814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2852791.3448692639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2988091.7434665645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173</v>
      </c>
      <c r="C14" s="97"/>
      <c r="D14" s="98"/>
      <c r="E14" s="18">
        <f>$E$9+$E$11-$E$12-$E$13</f>
        <v>162881347.87964633</v>
      </c>
      <c r="F14" s="19" t="s">
        <v>4</v>
      </c>
      <c r="G14" s="18">
        <f>E14</f>
        <v>162881347.87964633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162881347.87964633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45816382.663737297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116445241.88657783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8599006.3192909192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170860630.86960605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159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160</v>
      </c>
      <c r="C11" s="106"/>
      <c r="D11" s="106"/>
      <c r="E11" s="56">
        <v>156790.92179999998</v>
      </c>
      <c r="F11" s="23" t="s">
        <v>4</v>
      </c>
      <c r="G11" s="27">
        <v>576590</v>
      </c>
      <c r="H11" s="23" t="s">
        <v>4</v>
      </c>
      <c r="I11" s="2"/>
    </row>
    <row r="12" spans="1:9" x14ac:dyDescent="0.25">
      <c r="A12" s="2"/>
      <c r="B12" s="105" t="s">
        <v>161</v>
      </c>
      <c r="C12" s="106"/>
      <c r="D12" s="106"/>
      <c r="E12" s="56">
        <v>4683151.1430000002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162</v>
      </c>
      <c r="C13" s="106"/>
      <c r="D13" s="106"/>
      <c r="E13" s="56">
        <v>32399.4126</v>
      </c>
      <c r="F13" s="23" t="s">
        <v>4</v>
      </c>
      <c r="G13" s="27">
        <v>72034</v>
      </c>
      <c r="H13" s="23" t="s">
        <v>4</v>
      </c>
      <c r="I13" s="2"/>
    </row>
    <row r="14" spans="1:9" x14ac:dyDescent="0.25">
      <c r="A14" s="2"/>
      <c r="B14" s="105" t="s">
        <v>163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164</v>
      </c>
      <c r="C15" s="106"/>
      <c r="D15" s="106"/>
      <c r="E15" s="56">
        <v>2827929.8753999998</v>
      </c>
      <c r="F15" s="23" t="s">
        <v>4</v>
      </c>
      <c r="G15" s="27">
        <v>2540386</v>
      </c>
      <c r="H15" s="23" t="s">
        <v>4</v>
      </c>
      <c r="I15" s="2"/>
    </row>
    <row r="16" spans="1:9" x14ac:dyDescent="0.25">
      <c r="A16" s="2"/>
      <c r="B16" s="105" t="s">
        <v>165</v>
      </c>
      <c r="C16" s="106"/>
      <c r="D16" s="106"/>
      <c r="E16" s="56">
        <v>790897.12679999997</v>
      </c>
      <c r="F16" s="23" t="s">
        <v>4</v>
      </c>
      <c r="G16" s="27">
        <v>611759</v>
      </c>
      <c r="H16" s="23" t="s">
        <v>4</v>
      </c>
      <c r="I16" s="2"/>
    </row>
    <row r="17" spans="1:9" x14ac:dyDescent="0.25">
      <c r="A17" s="2"/>
      <c r="B17" s="105" t="s">
        <v>166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-4690399.4796000011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-4772481.4704930019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162261624.55031514</v>
      </c>
      <c r="H9" s="23" t="s">
        <v>4</v>
      </c>
      <c r="I9" s="2"/>
    </row>
    <row r="10" spans="1:9" x14ac:dyDescent="0.25">
      <c r="A10" s="2"/>
      <c r="B10" s="48" t="s">
        <v>182</v>
      </c>
      <c r="C10" s="49"/>
      <c r="D10" s="49"/>
      <c r="E10" s="49"/>
      <c r="F10" s="50"/>
      <c r="G10" s="12">
        <v>-2934927.3912226288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45816382.663737297</v>
      </c>
      <c r="H9" s="23" t="s">
        <v>4</v>
      </c>
      <c r="I9" s="2"/>
    </row>
    <row r="10" spans="1:9" x14ac:dyDescent="0.25">
      <c r="A10" s="2"/>
      <c r="B10" s="52" t="s">
        <v>181</v>
      </c>
      <c r="C10" s="53"/>
      <c r="D10" s="53"/>
      <c r="E10" s="53"/>
      <c r="F10" s="54"/>
      <c r="G10" s="12">
        <v>-916327.65327474591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913716.11946291302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116445241.88657783</v>
      </c>
      <c r="H13" s="23" t="s">
        <v>4</v>
      </c>
      <c r="I13" s="2"/>
    </row>
    <row r="14" spans="1:9" x14ac:dyDescent="0.25">
      <c r="A14" s="2"/>
      <c r="B14" s="48" t="s">
        <v>183</v>
      </c>
      <c r="C14" s="49"/>
      <c r="D14" s="49"/>
      <c r="E14" s="49"/>
      <c r="F14" s="50"/>
      <c r="G14" s="12">
        <v>-1061130.7622154283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2078038.9953219858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2991755.1147848987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-19504819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-19504819.333333332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0.3333333320915699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9984559</v>
      </c>
      <c r="F10" s="12">
        <f>E10/D10</f>
        <v>133127.45333333334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50</v>
      </c>
      <c r="E11" s="27">
        <v>7356076</v>
      </c>
      <c r="F11" s="12">
        <f t="shared" ref="F11:F22" si="0">E11/D11</f>
        <v>147121.51999999999</v>
      </c>
      <c r="G11" s="23" t="s">
        <v>4</v>
      </c>
      <c r="H11" s="2"/>
    </row>
    <row r="12" spans="1:8" ht="26.25" x14ac:dyDescent="0.25">
      <c r="A12" s="2"/>
      <c r="B12" s="47" t="s">
        <v>148</v>
      </c>
      <c r="C12" s="41">
        <v>2016</v>
      </c>
      <c r="D12" s="28">
        <v>50</v>
      </c>
      <c r="E12" s="27">
        <v>2427852</v>
      </c>
      <c r="F12" s="12">
        <f t="shared" si="0"/>
        <v>48557.04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2193613</v>
      </c>
      <c r="F13" s="12">
        <f t="shared" si="0"/>
        <v>29248.173333333332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20</v>
      </c>
      <c r="E14" s="27">
        <v>1627485</v>
      </c>
      <c r="F14" s="12">
        <f t="shared" si="0"/>
        <v>81374.25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10</v>
      </c>
      <c r="E15" s="27">
        <v>875675</v>
      </c>
      <c r="F15" s="12">
        <f t="shared" si="0"/>
        <v>87567.5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46972171</v>
      </c>
      <c r="F16" s="12">
        <f t="shared" si="0"/>
        <v>626295.61333333328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5000690</v>
      </c>
      <c r="F17" s="12">
        <f t="shared" si="0"/>
        <v>66675.866666666669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50</v>
      </c>
      <c r="E18" s="27">
        <v>3172669</v>
      </c>
      <c r="F18" s="12">
        <f t="shared" si="0"/>
        <v>63453.38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60</v>
      </c>
      <c r="E19" s="27">
        <v>4575340</v>
      </c>
      <c r="F19" s="12">
        <f t="shared" si="0"/>
        <v>76255.666666666672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20</v>
      </c>
      <c r="E20" s="27">
        <v>8897968</v>
      </c>
      <c r="F20" s="12">
        <f t="shared" si="0"/>
        <v>444898.4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10</v>
      </c>
      <c r="E21" s="27">
        <v>1297479</v>
      </c>
      <c r="F21" s="12">
        <f t="shared" si="0"/>
        <v>129747.9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5</v>
      </c>
      <c r="E22" s="27">
        <v>749262</v>
      </c>
      <c r="F22" s="12">
        <f t="shared" si="0"/>
        <v>149852.4</v>
      </c>
      <c r="G22" s="23" t="s">
        <v>4</v>
      </c>
      <c r="H22" s="2"/>
    </row>
    <row r="23" spans="1:8" x14ac:dyDescent="0.25">
      <c r="A23" s="2"/>
      <c r="B23" s="91" t="s">
        <v>76</v>
      </c>
      <c r="C23" s="92"/>
      <c r="D23" s="92"/>
      <c r="E23" s="93"/>
      <c r="F23" s="21">
        <f>SUM(F10:F22)</f>
        <v>2084175.1633333331</v>
      </c>
      <c r="G23" s="22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2017-09-29T11:24:43Z</dcterms:modified>
</cp:coreProperties>
</file>