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63" i="11" l="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10" i="15" l="1"/>
  <c r="E9" i="2"/>
  <c r="E15" i="13"/>
  <c r="F11" i="11"/>
  <c r="F64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65" i="11" s="1"/>
  <c r="E24" i="2"/>
  <c r="G24" i="2" s="1"/>
  <c r="G35" i="12" l="1"/>
  <c r="G33" i="12"/>
  <c r="E28" i="13"/>
  <c r="G28" i="13" s="1"/>
  <c r="G36" i="13" s="1"/>
  <c r="E33" i="2" s="1"/>
  <c r="G33" i="2" s="1"/>
  <c r="E30" i="2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<sst xmlns="http://schemas.openxmlformats.org/spreadsheetml/2006/main" count="441" uniqueCount="183">
  <si>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</si>
  <si>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</si>
  <si>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</si>
  <si>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</si>
  <si>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</si>
  <si>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</si>
  <si>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</si>
  <si>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</si>
  <si>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</si>
  <si>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</si>
  <si>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</si>
  <si>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</si>
  <si>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</si>
  <si>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</si>
  <si>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</si>
  <si>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</si>
  <si>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</si>
  <si>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</si>
  <si>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</si>
  <si>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</si>
  <si>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</si>
  <si>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</si>
  <si>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</si>
  <si>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</si>
  <si>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</si>
  <si>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</si>
  <si>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</si>
  <si>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</si>
  <si>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</si>
  <si>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</si>
  <si>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</si>
  <si>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</si>
  <si>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</si>
  <si>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</si>
  <si>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</si>
  <si>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</si>
  <si>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</si>
  <si>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</si>
  <si>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</si>
  <si>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</si>
  <si>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</si>
  <si>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</si>
  <si>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</si>
  <si>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</si>
  <si>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</si>
  <si>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</si>
  <si>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</si>
  <si>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</si>
  <si>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</si>
  <si>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</si>
  <si>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</si>
  <si>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</si>
  <si>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</si>
  <si>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</si>
  <si>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</si>
  <si>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</si>
  <si>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</si>
  <si>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</si>
  <si>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</si>
  <si>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</si>
  <si>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</si>
  <si>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</si>
  <si>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</si>
  <si>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</si>
  <si>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</si>
  <si>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</si>
  <si>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</si>
  <si>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</si>
  <si>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</si>
  <si>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</si>
  <si>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</si>
  <si>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</si>
  <si>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</si>
  <si>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</si>
  <si>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</si>
  <si>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</si>
  <si>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</si>
  <si>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</si>
  <si>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</si>
  <si>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</si>
  <si>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</si>
  <si>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</si>
  <si>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</si>
  <si>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</si>
  <si>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</si>
  <si>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</si>
  <si>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</si>
  <si>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</si>
  <si>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</si>
  <si>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</si>
  <si>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</si>
  <si>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</si>
  <si>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</si>
  <si>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</si>
  <si>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</si>
  <si>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</si>
  <si>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</si>
  <si>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</si>
  <si>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</si>
  <si>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</si>
  <si>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</si>
  <si>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</si>
  <si>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</si>
  <si>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</si>
  <si>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</si>
  <si>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</si>
  <si>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</si>
  <si>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</si>
  <si>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</si>
  <si>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</si>
  <si>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</si>
  <si>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</si>
  <si>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</si>
  <si>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</si>
  <si>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</si>
  <si>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</si>
  <si>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</si>
  <si>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</si>
  <si>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</si>
  <si>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</si>
  <si>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</si>
  <si>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</si>
  <si>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</si>
  <si>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</si>
  <si>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</si>
  <si>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</si>
  <si>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</si>
  <si>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</si>
  <si>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</si>
  <si>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</si>
  <si>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</si>
  <si>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</si>
  <si>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</si>
  <si>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</si>
  <si>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</si>
  <si>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</si>
  <si>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</si>
  <si>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</si>
  <si>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</si>
  <si>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</si>
  <si>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</si>
  <si>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</si>
  <si>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</si>
  <si>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</si>
  <si>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</si>
  <si>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</si>
  <si>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Rottefælder</t>
  </si>
  <si>
    <t>Køretøjer, små lastvogne (&lt; 3.500 kg.)</t>
  </si>
  <si>
    <t xml:space="preserve">El-stabler Atlet Alto </t>
  </si>
  <si>
    <t>Indløb med riste, Mek/EL</t>
  </si>
  <si>
    <t>Indløb med riste, Konstruktioner</t>
  </si>
  <si>
    <t>Indløb med riste, SRO</t>
  </si>
  <si>
    <t>Pumpestationer i brønde (&lt; 6,25 m2), Mek/EL</t>
  </si>
  <si>
    <t>Slutafvanding, slam - lavteknologisk (slambede), Mek/EL</t>
  </si>
  <si>
    <t>Pumpestationer i underjordiske bygværker (&lt;50 m2), Mek/El</t>
  </si>
  <si>
    <t>Pumpestationer i brønde (&lt; 6,25 m2), Konstruktioner</t>
  </si>
  <si>
    <t>Ledningsnet ≤ Ø 200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</si>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</sst>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172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2237960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1426762</v>
      </c>
      <c r="H10" s="23" t="s">
        <v>4</v>
      </c>
      <c r="I10" s="2"/>
    </row>
    <row r="11" spans="1:9" x14ac:dyDescent="0.25">
      <c r="A11" s="2"/>
      <c r="B11" s="91" t="s">
        <v>173</v>
      </c>
      <c r="C11" s="92"/>
      <c r="D11" s="92"/>
      <c r="E11" s="92"/>
      <c r="F11" s="93"/>
      <c r="G11" s="21">
        <f>G9-G10</f>
        <v>811198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174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598928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822000</v>
      </c>
      <c r="H16" s="23" t="s">
        <v>4</v>
      </c>
      <c r="I16" s="2"/>
    </row>
    <row r="17" spans="1:9" x14ac:dyDescent="0.25">
      <c r="A17" s="2"/>
      <c r="B17" s="91" t="s">
        <v>174</v>
      </c>
      <c r="C17" s="92"/>
      <c r="D17" s="92"/>
      <c r="E17" s="92"/>
      <c r="F17" s="93"/>
      <c r="G17" s="21">
        <f>G15-G16</f>
        <v>-223072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175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0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0</v>
      </c>
      <c r="H22" s="23" t="s">
        <v>4</v>
      </c>
      <c r="I22" s="2"/>
    </row>
    <row r="23" spans="1:9" x14ac:dyDescent="0.25">
      <c r="A23" s="2"/>
      <c r="B23" s="91" t="s">
        <v>175</v>
      </c>
      <c r="C23" s="92"/>
      <c r="D23" s="92"/>
      <c r="E23" s="92"/>
      <c r="F23" s="93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176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176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2016'!F65</f>
        <v>1813201.5933333342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1226250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586951.5933333342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92990417.777857199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54878581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5878024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-764700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2002383.3333333333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61994288.333333336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3849008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3849008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-6000000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-59193264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-667179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-65860443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-17146.666666664183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77611015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2893859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80504874</v>
      </c>
      <c r="F35" s="38" t="s">
        <v>4</v>
      </c>
      <c r="G35" s="18">
        <f>-E35</f>
        <v>-80504874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12485543.777857199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169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170</v>
      </c>
      <c r="C10" s="116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165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182</v>
      </c>
      <c r="C16" s="86"/>
      <c r="D16" s="86"/>
      <c r="E16" s="87"/>
      <c r="F16" s="113" t="s">
        <v>166</v>
      </c>
      <c r="G16" s="113"/>
      <c r="H16" s="2"/>
    </row>
    <row r="17" spans="1:8" x14ac:dyDescent="0.25">
      <c r="A17" s="2"/>
      <c r="B17" s="95" t="s">
        <v>178</v>
      </c>
      <c r="C17" s="83"/>
      <c r="D17" s="83"/>
      <c r="E17" s="84"/>
      <c r="F17" s="27">
        <v>0</v>
      </c>
      <c r="G17" s="23" t="s">
        <v>4</v>
      </c>
      <c r="H17" s="2"/>
    </row>
    <row r="18" spans="1:8" x14ac:dyDescent="0.25">
      <c r="A18" s="2"/>
      <c r="B18" s="91" t="s">
        <v>167</v>
      </c>
      <c r="C18" s="92"/>
      <c r="D18" s="92"/>
      <c r="E18" s="93"/>
      <c r="F18" s="21">
        <f>SUM(F17:F17)</f>
        <v>0</v>
      </c>
      <c r="G18" s="22" t="s">
        <v>4</v>
      </c>
      <c r="H18" s="2"/>
    </row>
    <row r="19" spans="1:8" x14ac:dyDescent="0.25">
      <c r="A19" s="2"/>
      <c r="B19" s="91" t="s">
        <v>168</v>
      </c>
      <c r="C19" s="92"/>
      <c r="D19" s="92"/>
      <c r="E19" s="93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177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109924742.28802831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2508698.5067853797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-399651.19721449999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180</v>
      </c>
      <c r="C12" s="49"/>
      <c r="D12" s="50"/>
      <c r="E12" s="12">
        <f>'Fane 5. Individuelt eff.krav'!G10</f>
        <v>-1650733.8099390359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165</v>
      </c>
      <c r="C15" s="89"/>
      <c r="D15" s="90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1887801.2524153087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221159.17984514547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1995381.2483199574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171</v>
      </c>
      <c r="C22" s="97"/>
      <c r="D22" s="98"/>
      <c r="E22" s="18">
        <f>SUM(E9,E11:E17,E19)-SUM(E20:E21)</f>
        <v>107545618.10512498</v>
      </c>
      <c r="F22" s="19" t="s">
        <v>4</v>
      </c>
      <c r="G22" s="18">
        <f>E22</f>
        <v>107545618.10512498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659108</v>
      </c>
      <c r="F24" s="19" t="s">
        <v>4</v>
      </c>
      <c r="G24" s="18">
        <f>E24</f>
        <v>659108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811198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-223072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586951.5933333342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1175077.5933333342</v>
      </c>
      <c r="F31" s="19" t="s">
        <v>4</v>
      </c>
      <c r="G31" s="18">
        <f>E31</f>
        <v>1175077.5933333342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12485543.777857199</v>
      </c>
      <c r="F33" s="19" t="s">
        <v>4</v>
      </c>
      <c r="G33" s="18">
        <f>E33</f>
        <v>12485543.777857199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121865347.47631551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107545618.10512498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2018'!E10:E11,'Fane 2.1. Økonomisk ramme 2018'!E15))*(1+'Fane 2.1. Økonomisk ramme 2018'!E18/100)</f>
        <v>2145955.6374883703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1882048.3168396873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220394.59737433892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1992620.4039196111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171</v>
      </c>
      <c r="C14" s="97"/>
      <c r="D14" s="98"/>
      <c r="E14" s="18">
        <f>$E$9+$E$11-$E$12-$E$13</f>
        <v>107214651.42067072</v>
      </c>
      <c r="F14" s="19" t="s">
        <v>4</v>
      </c>
      <c r="G14" s="18">
        <f>E14</f>
        <v>107214651.42067072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659108</v>
      </c>
      <c r="F16" s="19" t="s">
        <v>4</v>
      </c>
      <c r="G16" s="18">
        <f>E16</f>
        <v>659108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107873759.42067072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37361020.276276477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70055023.504966453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2508698.5067853797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109924742.28802831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157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158</v>
      </c>
      <c r="C11" s="106"/>
      <c r="D11" s="106"/>
      <c r="E11" s="56">
        <v>152898.7684</v>
      </c>
      <c r="F11" s="23" t="s">
        <v>4</v>
      </c>
      <c r="G11" s="27">
        <v>178947</v>
      </c>
      <c r="H11" s="23" t="s">
        <v>4</v>
      </c>
      <c r="I11" s="2"/>
    </row>
    <row r="12" spans="1:9" x14ac:dyDescent="0.25">
      <c r="A12" s="2"/>
      <c r="B12" s="105" t="s">
        <v>159</v>
      </c>
      <c r="C12" s="106"/>
      <c r="D12" s="106"/>
      <c r="E12" s="56">
        <v>22817.960999999999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160</v>
      </c>
      <c r="C13" s="106"/>
      <c r="D13" s="106"/>
      <c r="E13" s="56">
        <v>32399.4126</v>
      </c>
      <c r="F13" s="23" t="s">
        <v>4</v>
      </c>
      <c r="G13" s="27">
        <v>58925</v>
      </c>
      <c r="H13" s="23" t="s">
        <v>4</v>
      </c>
      <c r="I13" s="2"/>
    </row>
    <row r="14" spans="1:9" x14ac:dyDescent="0.25">
      <c r="A14" s="2"/>
      <c r="B14" s="105" t="s">
        <v>161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162</v>
      </c>
      <c r="C15" s="106"/>
      <c r="D15" s="106"/>
      <c r="E15" s="56">
        <v>2269121.4473999999</v>
      </c>
      <c r="F15" s="23" t="s">
        <v>4</v>
      </c>
      <c r="G15" s="27">
        <v>1846588</v>
      </c>
      <c r="H15" s="23" t="s">
        <v>4</v>
      </c>
      <c r="I15" s="2"/>
    </row>
    <row r="16" spans="1:9" x14ac:dyDescent="0.25">
      <c r="A16" s="2"/>
      <c r="B16" s="105" t="s">
        <v>163</v>
      </c>
      <c r="C16" s="106"/>
      <c r="D16" s="106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5" t="s">
        <v>164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-392777.58939999994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-399651.19721449999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107416043.78124294</v>
      </c>
      <c r="H9" s="23" t="s">
        <v>4</v>
      </c>
      <c r="I9" s="2"/>
    </row>
    <row r="10" spans="1:9" x14ac:dyDescent="0.25">
      <c r="A10" s="2"/>
      <c r="B10" s="48" t="s">
        <v>180</v>
      </c>
      <c r="C10" s="49"/>
      <c r="D10" s="49"/>
      <c r="E10" s="49"/>
      <c r="F10" s="50"/>
      <c r="G10" s="12">
        <v>-1650733.8099390359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0.20550732500688634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221159.17984514547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37361020.276276477</v>
      </c>
      <c r="H9" s="23" t="s">
        <v>4</v>
      </c>
      <c r="I9" s="2"/>
    </row>
    <row r="10" spans="1:9" x14ac:dyDescent="0.25">
      <c r="A10" s="2"/>
      <c r="B10" s="52" t="s">
        <v>179</v>
      </c>
      <c r="C10" s="53"/>
      <c r="D10" s="53"/>
      <c r="E10" s="53"/>
      <c r="F10" s="54"/>
      <c r="G10" s="12">
        <v>-747220.4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745090.8274822263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70055023.504966453</v>
      </c>
      <c r="H13" s="23" t="s">
        <v>4</v>
      </c>
      <c r="I13" s="2"/>
    </row>
    <row r="14" spans="1:9" x14ac:dyDescent="0.25">
      <c r="A14" s="2"/>
      <c r="B14" s="48" t="s">
        <v>181</v>
      </c>
      <c r="C14" s="49"/>
      <c r="D14" s="49"/>
      <c r="E14" s="49"/>
      <c r="F14" s="50"/>
      <c r="G14" s="12">
        <v>-632048.68090000004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1250290.4208377311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1995381.2483199574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6804348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4827024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7">
        <f>G9-G10</f>
        <v>1977324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3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659108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10</v>
      </c>
      <c r="E10" s="27">
        <v>42680</v>
      </c>
      <c r="F10" s="12">
        <f>E10/D10</f>
        <v>4268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5</v>
      </c>
      <c r="E11" s="27">
        <v>214241</v>
      </c>
      <c r="F11" s="12">
        <f t="shared" ref="F11:F64" si="0">E11/D11</f>
        <v>42848.2</v>
      </c>
      <c r="G11" s="23" t="s">
        <v>4</v>
      </c>
      <c r="H11" s="2"/>
    </row>
    <row r="12" spans="1:8" x14ac:dyDescent="0.25">
      <c r="A12" s="2"/>
      <c r="B12" s="47" t="s">
        <v>147</v>
      </c>
      <c r="C12" s="41">
        <v>2016</v>
      </c>
      <c r="D12" s="28">
        <v>5</v>
      </c>
      <c r="E12" s="27">
        <v>157999</v>
      </c>
      <c r="F12" s="12">
        <f t="shared" si="0"/>
        <v>31599.8</v>
      </c>
      <c r="G12" s="23" t="s">
        <v>4</v>
      </c>
      <c r="H12" s="2"/>
    </row>
    <row r="13" spans="1:8" x14ac:dyDescent="0.25">
      <c r="A13" s="2"/>
      <c r="B13" s="47" t="s">
        <v>147</v>
      </c>
      <c r="C13" s="41">
        <v>2016</v>
      </c>
      <c r="D13" s="28">
        <v>5</v>
      </c>
      <c r="E13" s="27">
        <v>28000</v>
      </c>
      <c r="F13" s="12">
        <f t="shared" si="0"/>
        <v>5600</v>
      </c>
      <c r="G13" s="23" t="s">
        <v>4</v>
      </c>
      <c r="H13" s="2"/>
    </row>
    <row r="14" spans="1:8" x14ac:dyDescent="0.25">
      <c r="A14" s="2"/>
      <c r="B14" s="47" t="s">
        <v>148</v>
      </c>
      <c r="C14" s="41">
        <v>2016</v>
      </c>
      <c r="D14" s="28">
        <v>5</v>
      </c>
      <c r="E14" s="27">
        <v>18625</v>
      </c>
      <c r="F14" s="12">
        <f t="shared" si="0"/>
        <v>3725</v>
      </c>
      <c r="G14" s="23" t="s">
        <v>4</v>
      </c>
      <c r="H14" s="2"/>
    </row>
    <row r="15" spans="1:8" x14ac:dyDescent="0.25">
      <c r="A15" s="2"/>
      <c r="B15" s="47" t="s">
        <v>149</v>
      </c>
      <c r="C15" s="41">
        <v>2016</v>
      </c>
      <c r="D15" s="28">
        <v>20</v>
      </c>
      <c r="E15" s="27">
        <v>312354</v>
      </c>
      <c r="F15" s="12">
        <f t="shared" si="0"/>
        <v>15617.7</v>
      </c>
      <c r="G15" s="23" t="s">
        <v>4</v>
      </c>
      <c r="H15" s="2"/>
    </row>
    <row r="16" spans="1:8" x14ac:dyDescent="0.25">
      <c r="A16" s="2"/>
      <c r="B16" s="47" t="s">
        <v>149</v>
      </c>
      <c r="C16" s="41">
        <v>2016</v>
      </c>
      <c r="D16" s="28">
        <v>20</v>
      </c>
      <c r="E16" s="27">
        <v>171183</v>
      </c>
      <c r="F16" s="12">
        <f t="shared" si="0"/>
        <v>8559.15</v>
      </c>
      <c r="G16" s="23" t="s">
        <v>4</v>
      </c>
      <c r="H16" s="2"/>
    </row>
    <row r="17" spans="1:8" x14ac:dyDescent="0.25">
      <c r="A17" s="2"/>
      <c r="B17" s="47" t="s">
        <v>150</v>
      </c>
      <c r="C17" s="41">
        <v>2016</v>
      </c>
      <c r="D17" s="28">
        <v>60</v>
      </c>
      <c r="E17" s="27">
        <v>361911</v>
      </c>
      <c r="F17" s="12">
        <f t="shared" si="0"/>
        <v>6031.85</v>
      </c>
      <c r="G17" s="23" t="s">
        <v>4</v>
      </c>
      <c r="H17" s="2"/>
    </row>
    <row r="18" spans="1:8" x14ac:dyDescent="0.25">
      <c r="A18" s="2"/>
      <c r="B18" s="47" t="s">
        <v>151</v>
      </c>
      <c r="C18" s="41">
        <v>2016</v>
      </c>
      <c r="D18" s="28">
        <v>10</v>
      </c>
      <c r="E18" s="27">
        <v>137733</v>
      </c>
      <c r="F18" s="12">
        <f t="shared" si="0"/>
        <v>13773.3</v>
      </c>
      <c r="G18" s="23" t="s">
        <v>4</v>
      </c>
      <c r="H18" s="2"/>
    </row>
    <row r="19" spans="1:8" x14ac:dyDescent="0.25">
      <c r="A19" s="2"/>
      <c r="B19" s="47" t="s">
        <v>149</v>
      </c>
      <c r="C19" s="41">
        <v>2016</v>
      </c>
      <c r="D19" s="28">
        <v>20</v>
      </c>
      <c r="E19" s="27">
        <v>4798421</v>
      </c>
      <c r="F19" s="12">
        <f t="shared" si="0"/>
        <v>239921.05</v>
      </c>
      <c r="G19" s="23" t="s">
        <v>4</v>
      </c>
      <c r="H19" s="2"/>
    </row>
    <row r="20" spans="1:8" x14ac:dyDescent="0.25">
      <c r="A20" s="2"/>
      <c r="B20" s="47" t="s">
        <v>150</v>
      </c>
      <c r="C20" s="41">
        <v>2016</v>
      </c>
      <c r="D20" s="28">
        <v>60</v>
      </c>
      <c r="E20" s="27">
        <v>9839909</v>
      </c>
      <c r="F20" s="12">
        <f t="shared" si="0"/>
        <v>163998.48333333334</v>
      </c>
      <c r="G20" s="23" t="s">
        <v>4</v>
      </c>
      <c r="H20" s="2"/>
    </row>
    <row r="21" spans="1:8" x14ac:dyDescent="0.25">
      <c r="A21" s="2"/>
      <c r="B21" s="47" t="s">
        <v>152</v>
      </c>
      <c r="C21" s="41">
        <v>2016</v>
      </c>
      <c r="D21" s="28">
        <v>20</v>
      </c>
      <c r="E21" s="27">
        <v>14768</v>
      </c>
      <c r="F21" s="12">
        <f t="shared" si="0"/>
        <v>738.4</v>
      </c>
      <c r="G21" s="23" t="s">
        <v>4</v>
      </c>
      <c r="H21" s="2"/>
    </row>
    <row r="22" spans="1:8" x14ac:dyDescent="0.25">
      <c r="A22" s="2"/>
      <c r="B22" s="47" t="s">
        <v>152</v>
      </c>
      <c r="C22" s="41">
        <v>2016</v>
      </c>
      <c r="D22" s="28">
        <v>20</v>
      </c>
      <c r="E22" s="27">
        <v>119776</v>
      </c>
      <c r="F22" s="12">
        <f t="shared" si="0"/>
        <v>5988.8</v>
      </c>
      <c r="G22" s="23" t="s">
        <v>4</v>
      </c>
      <c r="H22" s="2"/>
    </row>
    <row r="23" spans="1:8" x14ac:dyDescent="0.25">
      <c r="A23" s="2"/>
      <c r="B23" s="47" t="s">
        <v>152</v>
      </c>
      <c r="C23" s="41">
        <v>2016</v>
      </c>
      <c r="D23" s="28">
        <v>20</v>
      </c>
      <c r="E23" s="27">
        <v>172662</v>
      </c>
      <c r="F23" s="12">
        <f t="shared" si="0"/>
        <v>8633.1</v>
      </c>
      <c r="G23" s="23" t="s">
        <v>4</v>
      </c>
      <c r="H23" s="2"/>
    </row>
    <row r="24" spans="1:8" x14ac:dyDescent="0.25">
      <c r="A24" s="2"/>
      <c r="B24" s="47" t="s">
        <v>152</v>
      </c>
      <c r="C24" s="41">
        <v>2016</v>
      </c>
      <c r="D24" s="28">
        <v>20</v>
      </c>
      <c r="E24" s="27">
        <v>129204</v>
      </c>
      <c r="F24" s="12">
        <f t="shared" si="0"/>
        <v>6460.2</v>
      </c>
      <c r="G24" s="23" t="s">
        <v>4</v>
      </c>
      <c r="H24" s="2"/>
    </row>
    <row r="25" spans="1:8" x14ac:dyDescent="0.25">
      <c r="A25" s="2"/>
      <c r="B25" s="47" t="s">
        <v>152</v>
      </c>
      <c r="C25" s="41">
        <v>2016</v>
      </c>
      <c r="D25" s="28">
        <v>20</v>
      </c>
      <c r="E25" s="27">
        <v>18141</v>
      </c>
      <c r="F25" s="12">
        <f t="shared" si="0"/>
        <v>907.05</v>
      </c>
      <c r="G25" s="23" t="s">
        <v>4</v>
      </c>
      <c r="H25" s="2"/>
    </row>
    <row r="26" spans="1:8" x14ac:dyDescent="0.25">
      <c r="A26" s="2"/>
      <c r="B26" s="47" t="s">
        <v>152</v>
      </c>
      <c r="C26" s="41">
        <v>2016</v>
      </c>
      <c r="D26" s="28">
        <v>20</v>
      </c>
      <c r="E26" s="27">
        <v>15721</v>
      </c>
      <c r="F26" s="12">
        <f t="shared" si="0"/>
        <v>786.05</v>
      </c>
      <c r="G26" s="23" t="s">
        <v>4</v>
      </c>
      <c r="H26" s="2"/>
    </row>
    <row r="27" spans="1:8" x14ac:dyDescent="0.25">
      <c r="A27" s="2"/>
      <c r="B27" s="47" t="s">
        <v>152</v>
      </c>
      <c r="C27" s="41">
        <v>2016</v>
      </c>
      <c r="D27" s="28">
        <v>20</v>
      </c>
      <c r="E27" s="27">
        <v>42723</v>
      </c>
      <c r="F27" s="12">
        <f t="shared" si="0"/>
        <v>2136.15</v>
      </c>
      <c r="G27" s="23" t="s">
        <v>4</v>
      </c>
      <c r="H27" s="2"/>
    </row>
    <row r="28" spans="1:8" x14ac:dyDescent="0.25">
      <c r="A28" s="2"/>
      <c r="B28" s="47" t="s">
        <v>152</v>
      </c>
      <c r="C28" s="41">
        <v>2016</v>
      </c>
      <c r="D28" s="28">
        <v>20</v>
      </c>
      <c r="E28" s="27">
        <v>41852</v>
      </c>
      <c r="F28" s="12">
        <f t="shared" si="0"/>
        <v>2092.6</v>
      </c>
      <c r="G28" s="23" t="s">
        <v>4</v>
      </c>
      <c r="H28" s="2"/>
    </row>
    <row r="29" spans="1:8" x14ac:dyDescent="0.25">
      <c r="A29" s="2"/>
      <c r="B29" s="47" t="s">
        <v>152</v>
      </c>
      <c r="C29" s="41">
        <v>2016</v>
      </c>
      <c r="D29" s="28">
        <v>20</v>
      </c>
      <c r="E29" s="27">
        <v>26942</v>
      </c>
      <c r="F29" s="12">
        <f t="shared" si="0"/>
        <v>1347.1</v>
      </c>
      <c r="G29" s="23" t="s">
        <v>4</v>
      </c>
      <c r="H29" s="2"/>
    </row>
    <row r="30" spans="1:8" x14ac:dyDescent="0.25">
      <c r="A30" s="2"/>
      <c r="B30" s="47" t="s">
        <v>152</v>
      </c>
      <c r="C30" s="41">
        <v>2016</v>
      </c>
      <c r="D30" s="28">
        <v>20</v>
      </c>
      <c r="E30" s="27">
        <v>35661</v>
      </c>
      <c r="F30" s="12">
        <f t="shared" si="0"/>
        <v>1783.05</v>
      </c>
      <c r="G30" s="23" t="s">
        <v>4</v>
      </c>
      <c r="H30" s="2"/>
    </row>
    <row r="31" spans="1:8" x14ac:dyDescent="0.25">
      <c r="A31" s="2"/>
      <c r="B31" s="47" t="s">
        <v>152</v>
      </c>
      <c r="C31" s="41">
        <v>2016</v>
      </c>
      <c r="D31" s="28">
        <v>20</v>
      </c>
      <c r="E31" s="27">
        <v>26392</v>
      </c>
      <c r="F31" s="12">
        <f t="shared" si="0"/>
        <v>1319.6</v>
      </c>
      <c r="G31" s="23" t="s">
        <v>4</v>
      </c>
      <c r="H31" s="2"/>
    </row>
    <row r="32" spans="1:8" x14ac:dyDescent="0.25">
      <c r="A32" s="2"/>
      <c r="B32" s="47" t="s">
        <v>152</v>
      </c>
      <c r="C32" s="41">
        <v>2016</v>
      </c>
      <c r="D32" s="28">
        <v>20</v>
      </c>
      <c r="E32" s="27">
        <v>72331</v>
      </c>
      <c r="F32" s="12">
        <f t="shared" si="0"/>
        <v>3616.55</v>
      </c>
      <c r="G32" s="23" t="s">
        <v>4</v>
      </c>
      <c r="H32" s="2"/>
    </row>
    <row r="33" spans="1:8" x14ac:dyDescent="0.25">
      <c r="A33" s="2"/>
      <c r="B33" s="47" t="s">
        <v>152</v>
      </c>
      <c r="C33" s="41">
        <v>2016</v>
      </c>
      <c r="D33" s="28">
        <v>20</v>
      </c>
      <c r="E33" s="27">
        <v>18758</v>
      </c>
      <c r="F33" s="12">
        <f t="shared" si="0"/>
        <v>937.9</v>
      </c>
      <c r="G33" s="23" t="s">
        <v>4</v>
      </c>
      <c r="H33" s="2"/>
    </row>
    <row r="34" spans="1:8" x14ac:dyDescent="0.25">
      <c r="A34" s="2"/>
      <c r="B34" s="47" t="s">
        <v>152</v>
      </c>
      <c r="C34" s="41">
        <v>2016</v>
      </c>
      <c r="D34" s="28">
        <v>20</v>
      </c>
      <c r="E34" s="27">
        <v>75695</v>
      </c>
      <c r="F34" s="12">
        <f t="shared" si="0"/>
        <v>3784.75</v>
      </c>
      <c r="G34" s="23" t="s">
        <v>4</v>
      </c>
      <c r="H34" s="2"/>
    </row>
    <row r="35" spans="1:8" x14ac:dyDescent="0.25">
      <c r="A35" s="2"/>
      <c r="B35" s="47" t="s">
        <v>152</v>
      </c>
      <c r="C35" s="41">
        <v>2016</v>
      </c>
      <c r="D35" s="28">
        <v>20</v>
      </c>
      <c r="E35" s="27">
        <v>50096</v>
      </c>
      <c r="F35" s="12">
        <f t="shared" si="0"/>
        <v>2504.8000000000002</v>
      </c>
      <c r="G35" s="23" t="s">
        <v>4</v>
      </c>
      <c r="H35" s="2"/>
    </row>
    <row r="36" spans="1:8" ht="26.25" x14ac:dyDescent="0.25">
      <c r="A36" s="2"/>
      <c r="B36" s="47" t="s">
        <v>153</v>
      </c>
      <c r="C36" s="41">
        <v>2016</v>
      </c>
      <c r="D36" s="28">
        <v>20</v>
      </c>
      <c r="E36" s="27">
        <v>470166</v>
      </c>
      <c r="F36" s="12">
        <f t="shared" si="0"/>
        <v>23508.3</v>
      </c>
      <c r="G36" s="23" t="s">
        <v>4</v>
      </c>
      <c r="H36" s="2"/>
    </row>
    <row r="37" spans="1:8" ht="26.25" x14ac:dyDescent="0.25">
      <c r="A37" s="2"/>
      <c r="B37" s="47" t="s">
        <v>154</v>
      </c>
      <c r="C37" s="41">
        <v>2016</v>
      </c>
      <c r="D37" s="28">
        <v>20</v>
      </c>
      <c r="E37" s="27">
        <v>950455</v>
      </c>
      <c r="F37" s="12">
        <f t="shared" si="0"/>
        <v>47522.75</v>
      </c>
      <c r="G37" s="23" t="s">
        <v>4</v>
      </c>
      <c r="H37" s="2"/>
    </row>
    <row r="38" spans="1:8" x14ac:dyDescent="0.25">
      <c r="A38" s="2"/>
      <c r="B38" s="47" t="s">
        <v>152</v>
      </c>
      <c r="C38" s="41">
        <v>2016</v>
      </c>
      <c r="D38" s="28">
        <v>20</v>
      </c>
      <c r="E38" s="27">
        <v>35961</v>
      </c>
      <c r="F38" s="12">
        <f t="shared" si="0"/>
        <v>1798.05</v>
      </c>
      <c r="G38" s="23" t="s">
        <v>4</v>
      </c>
      <c r="H38" s="2"/>
    </row>
    <row r="39" spans="1:8" x14ac:dyDescent="0.25">
      <c r="A39" s="2"/>
      <c r="B39" s="47" t="s">
        <v>152</v>
      </c>
      <c r="C39" s="41">
        <v>2016</v>
      </c>
      <c r="D39" s="28">
        <v>20</v>
      </c>
      <c r="E39" s="27">
        <v>187613</v>
      </c>
      <c r="F39" s="12">
        <f t="shared" si="0"/>
        <v>9380.65</v>
      </c>
      <c r="G39" s="23" t="s">
        <v>4</v>
      </c>
      <c r="H39" s="2"/>
    </row>
    <row r="40" spans="1:8" ht="26.25" x14ac:dyDescent="0.25">
      <c r="A40" s="2"/>
      <c r="B40" s="47" t="s">
        <v>155</v>
      </c>
      <c r="C40" s="41">
        <v>2016</v>
      </c>
      <c r="D40" s="28">
        <v>50</v>
      </c>
      <c r="E40" s="27">
        <v>81121</v>
      </c>
      <c r="F40" s="12">
        <f t="shared" si="0"/>
        <v>1622.42</v>
      </c>
      <c r="G40" s="23" t="s">
        <v>4</v>
      </c>
      <c r="H40" s="2"/>
    </row>
    <row r="41" spans="1:8" x14ac:dyDescent="0.25">
      <c r="A41" s="2"/>
      <c r="B41" s="47" t="s">
        <v>152</v>
      </c>
      <c r="C41" s="41">
        <v>2016</v>
      </c>
      <c r="D41" s="28">
        <v>20</v>
      </c>
      <c r="E41" s="27">
        <v>303280</v>
      </c>
      <c r="F41" s="12">
        <f t="shared" si="0"/>
        <v>15164</v>
      </c>
      <c r="G41" s="23" t="s">
        <v>4</v>
      </c>
      <c r="H41" s="2"/>
    </row>
    <row r="42" spans="1:8" ht="26.25" x14ac:dyDescent="0.25">
      <c r="A42" s="2"/>
      <c r="B42" s="47" t="s">
        <v>155</v>
      </c>
      <c r="C42" s="41">
        <v>2016</v>
      </c>
      <c r="D42" s="28">
        <v>50</v>
      </c>
      <c r="E42" s="27">
        <v>72029</v>
      </c>
      <c r="F42" s="12">
        <f t="shared" si="0"/>
        <v>1440.58</v>
      </c>
      <c r="G42" s="23" t="s">
        <v>4</v>
      </c>
      <c r="H42" s="2"/>
    </row>
    <row r="43" spans="1:8" x14ac:dyDescent="0.25">
      <c r="A43" s="2"/>
      <c r="B43" s="47" t="s">
        <v>152</v>
      </c>
      <c r="C43" s="41">
        <v>2016</v>
      </c>
      <c r="D43" s="28">
        <v>20</v>
      </c>
      <c r="E43" s="27">
        <v>98346</v>
      </c>
      <c r="F43" s="12">
        <f t="shared" si="0"/>
        <v>4917.3</v>
      </c>
      <c r="G43" s="23" t="s">
        <v>4</v>
      </c>
      <c r="H43" s="2"/>
    </row>
    <row r="44" spans="1:8" x14ac:dyDescent="0.25">
      <c r="A44" s="2"/>
      <c r="B44" s="47" t="s">
        <v>152</v>
      </c>
      <c r="C44" s="41">
        <v>2016</v>
      </c>
      <c r="D44" s="28">
        <v>20</v>
      </c>
      <c r="E44" s="27">
        <v>333387</v>
      </c>
      <c r="F44" s="12">
        <f t="shared" si="0"/>
        <v>16669.349999999999</v>
      </c>
      <c r="G44" s="23" t="s">
        <v>4</v>
      </c>
      <c r="H44" s="2"/>
    </row>
    <row r="45" spans="1:8" x14ac:dyDescent="0.25">
      <c r="A45" s="2"/>
      <c r="B45" s="47" t="s">
        <v>152</v>
      </c>
      <c r="C45" s="41">
        <v>2016</v>
      </c>
      <c r="D45" s="28">
        <v>20</v>
      </c>
      <c r="E45" s="27">
        <v>283192</v>
      </c>
      <c r="F45" s="12">
        <f t="shared" si="0"/>
        <v>14159.6</v>
      </c>
      <c r="G45" s="23" t="s">
        <v>4</v>
      </c>
      <c r="H45" s="2"/>
    </row>
    <row r="46" spans="1:8" x14ac:dyDescent="0.25">
      <c r="A46" s="2"/>
      <c r="B46" s="47" t="s">
        <v>156</v>
      </c>
      <c r="C46" s="41">
        <v>2016</v>
      </c>
      <c r="D46" s="28">
        <v>75</v>
      </c>
      <c r="E46" s="27">
        <v>243370</v>
      </c>
      <c r="F46" s="12">
        <f t="shared" si="0"/>
        <v>3244.9333333333334</v>
      </c>
      <c r="G46" s="23" t="s">
        <v>4</v>
      </c>
      <c r="H46" s="2"/>
    </row>
    <row r="47" spans="1:8" x14ac:dyDescent="0.25">
      <c r="A47" s="2"/>
      <c r="B47" s="47" t="s">
        <v>156</v>
      </c>
      <c r="C47" s="41">
        <v>2016</v>
      </c>
      <c r="D47" s="28">
        <v>75</v>
      </c>
      <c r="E47" s="27">
        <v>235948</v>
      </c>
      <c r="F47" s="12">
        <f t="shared" si="0"/>
        <v>3145.9733333333334</v>
      </c>
      <c r="G47" s="23" t="s">
        <v>4</v>
      </c>
      <c r="H47" s="2"/>
    </row>
    <row r="48" spans="1:8" x14ac:dyDescent="0.25">
      <c r="A48" s="2"/>
      <c r="B48" s="47" t="s">
        <v>156</v>
      </c>
      <c r="C48" s="41">
        <v>2016</v>
      </c>
      <c r="D48" s="28">
        <v>75</v>
      </c>
      <c r="E48" s="27">
        <v>153889</v>
      </c>
      <c r="F48" s="12">
        <f t="shared" si="0"/>
        <v>2051.8533333333335</v>
      </c>
      <c r="G48" s="23" t="s">
        <v>4</v>
      </c>
      <c r="H48" s="2"/>
    </row>
    <row r="49" spans="1:8" x14ac:dyDescent="0.25">
      <c r="A49" s="2"/>
      <c r="B49" s="47" t="s">
        <v>156</v>
      </c>
      <c r="C49" s="41">
        <v>2016</v>
      </c>
      <c r="D49" s="28">
        <v>75</v>
      </c>
      <c r="E49" s="27">
        <v>445043</v>
      </c>
      <c r="F49" s="12">
        <f t="shared" si="0"/>
        <v>5933.9066666666668</v>
      </c>
      <c r="G49" s="23" t="s">
        <v>4</v>
      </c>
      <c r="H49" s="2"/>
    </row>
    <row r="50" spans="1:8" x14ac:dyDescent="0.25">
      <c r="A50" s="2"/>
      <c r="B50" s="47" t="s">
        <v>156</v>
      </c>
      <c r="C50" s="41">
        <v>2016</v>
      </c>
      <c r="D50" s="28">
        <v>75</v>
      </c>
      <c r="E50" s="27">
        <v>152888</v>
      </c>
      <c r="F50" s="12">
        <f t="shared" si="0"/>
        <v>2038.5066666666667</v>
      </c>
      <c r="G50" s="23" t="s">
        <v>4</v>
      </c>
      <c r="H50" s="2"/>
    </row>
    <row r="51" spans="1:8" x14ac:dyDescent="0.25">
      <c r="A51" s="2"/>
      <c r="B51" s="47" t="s">
        <v>156</v>
      </c>
      <c r="C51" s="41">
        <v>2016</v>
      </c>
      <c r="D51" s="28">
        <v>75</v>
      </c>
      <c r="E51" s="27">
        <v>11763060</v>
      </c>
      <c r="F51" s="12">
        <f t="shared" si="0"/>
        <v>156840.79999999999</v>
      </c>
      <c r="G51" s="23" t="s">
        <v>4</v>
      </c>
      <c r="H51" s="2"/>
    </row>
    <row r="52" spans="1:8" x14ac:dyDescent="0.25">
      <c r="A52" s="2"/>
      <c r="B52" s="47" t="s">
        <v>156</v>
      </c>
      <c r="C52" s="41">
        <v>2016</v>
      </c>
      <c r="D52" s="28">
        <v>75</v>
      </c>
      <c r="E52" s="27">
        <v>394831</v>
      </c>
      <c r="F52" s="12">
        <f t="shared" si="0"/>
        <v>5264.413333333333</v>
      </c>
      <c r="G52" s="23" t="s">
        <v>4</v>
      </c>
      <c r="H52" s="2"/>
    </row>
    <row r="53" spans="1:8" x14ac:dyDescent="0.25">
      <c r="A53" s="2"/>
      <c r="B53" s="47" t="s">
        <v>156</v>
      </c>
      <c r="C53" s="41">
        <v>2016</v>
      </c>
      <c r="D53" s="28">
        <v>75</v>
      </c>
      <c r="E53" s="27">
        <v>966932</v>
      </c>
      <c r="F53" s="12">
        <f t="shared" si="0"/>
        <v>12892.426666666666</v>
      </c>
      <c r="G53" s="23" t="s">
        <v>4</v>
      </c>
      <c r="H53" s="2"/>
    </row>
    <row r="54" spans="1:8" x14ac:dyDescent="0.25">
      <c r="A54" s="2"/>
      <c r="B54" s="47" t="s">
        <v>156</v>
      </c>
      <c r="C54" s="41">
        <v>2016</v>
      </c>
      <c r="D54" s="28">
        <v>75</v>
      </c>
      <c r="E54" s="27">
        <v>421151</v>
      </c>
      <c r="F54" s="12">
        <f t="shared" si="0"/>
        <v>5615.3466666666664</v>
      </c>
      <c r="G54" s="23" t="s">
        <v>4</v>
      </c>
      <c r="H54" s="2"/>
    </row>
    <row r="55" spans="1:8" x14ac:dyDescent="0.25">
      <c r="A55" s="2"/>
      <c r="B55" s="47" t="s">
        <v>156</v>
      </c>
      <c r="C55" s="41">
        <v>2016</v>
      </c>
      <c r="D55" s="28">
        <v>75</v>
      </c>
      <c r="E55" s="27">
        <v>18524152</v>
      </c>
      <c r="F55" s="12">
        <f t="shared" si="0"/>
        <v>246988.69333333333</v>
      </c>
      <c r="G55" s="23" t="s">
        <v>4</v>
      </c>
      <c r="H55" s="2"/>
    </row>
    <row r="56" spans="1:8" x14ac:dyDescent="0.25">
      <c r="A56" s="2"/>
      <c r="B56" s="47" t="s">
        <v>156</v>
      </c>
      <c r="C56" s="41">
        <v>2016</v>
      </c>
      <c r="D56" s="28">
        <v>75</v>
      </c>
      <c r="E56" s="27">
        <v>8156569</v>
      </c>
      <c r="F56" s="12">
        <f t="shared" si="0"/>
        <v>108754.25333333333</v>
      </c>
      <c r="G56" s="23" t="s">
        <v>4</v>
      </c>
      <c r="H56" s="2"/>
    </row>
    <row r="57" spans="1:8" x14ac:dyDescent="0.25">
      <c r="A57" s="2"/>
      <c r="B57" s="47" t="s">
        <v>156</v>
      </c>
      <c r="C57" s="41">
        <v>2016</v>
      </c>
      <c r="D57" s="28">
        <v>75</v>
      </c>
      <c r="E57" s="27">
        <v>2915846</v>
      </c>
      <c r="F57" s="12">
        <f t="shared" si="0"/>
        <v>38877.946666666663</v>
      </c>
      <c r="G57" s="23" t="s">
        <v>4</v>
      </c>
      <c r="H57" s="2"/>
    </row>
    <row r="58" spans="1:8" x14ac:dyDescent="0.25">
      <c r="A58" s="2"/>
      <c r="B58" s="47" t="s">
        <v>156</v>
      </c>
      <c r="C58" s="41">
        <v>2016</v>
      </c>
      <c r="D58" s="28">
        <v>75</v>
      </c>
      <c r="E58" s="27">
        <v>3623617</v>
      </c>
      <c r="F58" s="12">
        <f t="shared" si="0"/>
        <v>48314.893333333333</v>
      </c>
      <c r="G58" s="23" t="s">
        <v>4</v>
      </c>
      <c r="H58" s="2"/>
    </row>
    <row r="59" spans="1:8" x14ac:dyDescent="0.25">
      <c r="A59" s="2"/>
      <c r="B59" s="47" t="s">
        <v>156</v>
      </c>
      <c r="C59" s="41">
        <v>2016</v>
      </c>
      <c r="D59" s="28">
        <v>75</v>
      </c>
      <c r="E59" s="27">
        <v>724581</v>
      </c>
      <c r="F59" s="12">
        <f t="shared" si="0"/>
        <v>9661.08</v>
      </c>
      <c r="G59" s="23" t="s">
        <v>4</v>
      </c>
      <c r="H59" s="2"/>
    </row>
    <row r="60" spans="1:8" x14ac:dyDescent="0.25">
      <c r="A60" s="2"/>
      <c r="B60" s="47" t="s">
        <v>156</v>
      </c>
      <c r="C60" s="41">
        <v>2016</v>
      </c>
      <c r="D60" s="28">
        <v>75</v>
      </c>
      <c r="E60" s="27">
        <v>218784</v>
      </c>
      <c r="F60" s="12">
        <f t="shared" si="0"/>
        <v>2917.12</v>
      </c>
      <c r="G60" s="23" t="s">
        <v>4</v>
      </c>
      <c r="H60" s="2"/>
    </row>
    <row r="61" spans="1:8" x14ac:dyDescent="0.25">
      <c r="A61" s="2"/>
      <c r="B61" s="47" t="s">
        <v>156</v>
      </c>
      <c r="C61" s="41">
        <v>2016</v>
      </c>
      <c r="D61" s="28">
        <v>75</v>
      </c>
      <c r="E61" s="27">
        <v>205542</v>
      </c>
      <c r="F61" s="12">
        <f t="shared" si="0"/>
        <v>2740.56</v>
      </c>
      <c r="G61" s="23" t="s">
        <v>4</v>
      </c>
      <c r="H61" s="2"/>
    </row>
    <row r="62" spans="1:8" x14ac:dyDescent="0.25">
      <c r="A62" s="2"/>
      <c r="B62" s="47" t="s">
        <v>156</v>
      </c>
      <c r="C62" s="41">
        <v>2016</v>
      </c>
      <c r="D62" s="28">
        <v>75</v>
      </c>
      <c r="E62" s="27">
        <v>6738723</v>
      </c>
      <c r="F62" s="12">
        <f t="shared" si="0"/>
        <v>89849.64</v>
      </c>
      <c r="G62" s="23" t="s">
        <v>4</v>
      </c>
      <c r="H62" s="2"/>
    </row>
    <row r="63" spans="1:8" x14ac:dyDescent="0.25">
      <c r="A63" s="2"/>
      <c r="B63" s="47" t="s">
        <v>156</v>
      </c>
      <c r="C63" s="41">
        <v>2016</v>
      </c>
      <c r="D63" s="28">
        <v>75</v>
      </c>
      <c r="E63" s="27">
        <v>11720132</v>
      </c>
      <c r="F63" s="12">
        <f t="shared" si="0"/>
        <v>156268.42666666667</v>
      </c>
      <c r="G63" s="23" t="s">
        <v>4</v>
      </c>
      <c r="H63" s="2"/>
    </row>
    <row r="64" spans="1:8" x14ac:dyDescent="0.25">
      <c r="A64" s="2"/>
      <c r="B64" s="47" t="s">
        <v>156</v>
      </c>
      <c r="C64" s="41">
        <v>2016</v>
      </c>
      <c r="D64" s="28">
        <v>75</v>
      </c>
      <c r="E64" s="27">
        <v>14747939</v>
      </c>
      <c r="F64" s="12">
        <f t="shared" si="0"/>
        <v>196639.18666666668</v>
      </c>
      <c r="G64" s="23" t="s">
        <v>4</v>
      </c>
      <c r="H64" s="2"/>
    </row>
    <row r="65" spans="1:8" x14ac:dyDescent="0.25">
      <c r="A65" s="2"/>
      <c r="B65" s="91" t="s">
        <v>76</v>
      </c>
      <c r="C65" s="92"/>
      <c r="D65" s="92"/>
      <c r="E65" s="93"/>
      <c r="F65" s="21">
        <f>SUM(F10:F64)</f>
        <v>1813201.5933333342</v>
      </c>
      <c r="G65" s="22" t="s">
        <v>4</v>
      </c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</sheetData>
  <sheetProtection password="DFE9" sheet="1" objects="1" scenarios="1"/>
  <mergeCells count="4">
    <mergeCell ref="B65:E6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2017-09-29T11:25:07Z</dcterms:modified>
</cp:coreProperties>
</file>