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49" i="11" l="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50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51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<sst xmlns="http://schemas.openxmlformats.org/spreadsheetml/2006/main" count="413" uniqueCount="212">
  <si>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</si>
  <si>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</si>
  <si>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</si>
  <si>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</si>
  <si>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</si>
  <si>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</si>
  <si>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</si>
  <si>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</si>
  <si>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</si>
  <si>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</si>
  <si>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</si>
  <si>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</si>
  <si>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</si>
  <si>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</si>
  <si>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</si>
  <si>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</si>
  <si>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</si>
  <si>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</si>
  <si>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</si>
  <si>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</si>
  <si>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</si>
  <si>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</si>
  <si>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</si>
  <si>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</si>
  <si>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</si>
  <si>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</si>
  <si>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</si>
  <si>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</si>
  <si>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</si>
  <si>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</si>
  <si>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</si>
  <si>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</si>
  <si>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</si>
  <si>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</si>
  <si>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</si>
  <si>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</si>
  <si>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</si>
  <si>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</si>
  <si>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</si>
  <si>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</si>
  <si>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</si>
  <si>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</si>
  <si>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</si>
  <si>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</si>
  <si>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</si>
  <si>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</si>
  <si>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</si>
  <si>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</si>
  <si>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</si>
  <si>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</si>
  <si>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</si>
  <si>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</si>
  <si>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</si>
  <si>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</si>
  <si>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</si>
  <si>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</si>
  <si>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</si>
  <si>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</si>
  <si>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</si>
  <si>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</si>
  <si>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</si>
  <si>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</si>
  <si>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</si>
  <si>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</si>
  <si>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</si>
  <si>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</si>
  <si>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</si>
  <si>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</si>
  <si>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</si>
  <si>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</si>
  <si>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</si>
  <si>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</si>
  <si>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</si>
  <si>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</si>
  <si>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</si>
  <si>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</si>
  <si>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</si>
  <si>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</si>
  <si>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</si>
  <si>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</si>
  <si>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</si>
  <si>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</si>
  <si>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</si>
  <si>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</si>
  <si>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</si>
  <si>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</si>
  <si>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</si>
  <si>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</si>
  <si>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</si>
  <si>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</si>
  <si>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</si>
  <si>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</si>
  <si>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</si>
  <si>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</si>
  <si>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</si>
  <si>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</si>
  <si>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</si>
  <si>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</si>
  <si>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</si>
  <si>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</si>
  <si>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</si>
  <si>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</si>
  <si>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</si>
  <si>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</si>
  <si>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</si>
  <si>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</si>
  <si>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</si>
  <si>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</si>
  <si>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</si>
  <si>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</si>
  <si>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</si>
  <si>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</si>
  <si>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</si>
  <si>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</si>
  <si>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</si>
  <si>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</si>
  <si>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</si>
  <si>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</si>
  <si>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</si>
  <si>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</si>
  <si>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</si>
  <si>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</si>
  <si>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</si>
  <si>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</si>
  <si>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</si>
  <si>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</si>
  <si>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</si>
  <si>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</si>
  <si>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</si>
  <si>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</si>
  <si>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</si>
  <si>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</si>
  <si>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</si>
  <si>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</si>
  <si>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</si>
  <si>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</si>
  <si>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</si>
  <si>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</si>
  <si>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</si>
  <si>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</si>
  <si>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</si>
  <si>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</si>
  <si>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</si>
  <si>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</si>
  <si>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</si>
  <si>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</si>
  <si>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</si>
  <si>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Beluftningstanke, Konstruktioner</t>
  </si>
  <si>
    <t>Beluftningstanke, Mek/EL</t>
  </si>
  <si>
    <t>Beluftningstanke, SRO</t>
  </si>
  <si>
    <t>Brønde</t>
  </si>
  <si>
    <t>Efterklaringstanke, Konstruktioner</t>
  </si>
  <si>
    <t>Efterklaringstanke, Mek/El</t>
  </si>
  <si>
    <t>Efterklaringstanke, SRO</t>
  </si>
  <si>
    <t>Forafvanding, slam, Konstruktion</t>
  </si>
  <si>
    <t>Forafvanding, slam, Mek/EL</t>
  </si>
  <si>
    <t>Forafvanding, slam, SRO</t>
  </si>
  <si>
    <t>Forklaring, Konstruktioner</t>
  </si>
  <si>
    <t>Indløb med riste, Mek/EL</t>
  </si>
  <si>
    <t>Indløb med riste, SRO</t>
  </si>
  <si>
    <t>Kælder</t>
  </si>
  <si>
    <t>Køretøjer, entreprenørmaskiner</t>
  </si>
  <si>
    <t>Køretøjer, små lastvogne (&lt; 3.500 kg.)</t>
  </si>
  <si>
    <t>Ledningsnet ≤ Ø 200 mm</t>
  </si>
  <si>
    <t>Pumpeinstallation Miljøklasse A (100-300 l/s) - Mek/EL</t>
  </si>
  <si>
    <t>Pumpeinstallation Miljøklasse A (100-300 l/s) - SRO</t>
  </si>
  <si>
    <t>Pumpeinstallation Miljøklasse B (100-300 l/s) - Mek/EL</t>
  </si>
  <si>
    <t>Pumpeinstallation Miljøklasse B (100-300 l/s) - SRO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</si>
  <si>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</si>
  <si>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</si>
  <si>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</si>
  <si>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</si>
  <si>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</si>
  <si>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</si>
  <si>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Pumpestationer m. overbygning (&lt; 20 m2), Konstruktioner</t>
  </si>
  <si>
    <t>Pumpestationer m. overbygning (&lt; 20 m2), Mek/EL</t>
  </si>
  <si>
    <t>Pumpestationer m. overbygning (&lt; 20 m2), SRO</t>
  </si>
  <si>
    <t>Slutafvanding, slam - højteknologisk (centrifuger), Mek/El</t>
  </si>
  <si>
    <t>Strømpeforing ≤ Ø 200 mm</t>
  </si>
  <si>
    <t>Strømpeforing Ø 200 mm &lt; Ledningsnet ≤ Ø 500 mm</t>
  </si>
  <si>
    <t>Tryksatte minipumpestationer (husstandssystemer)</t>
  </si>
  <si>
    <t>Værksteder, garager</t>
  </si>
  <si>
    <t>Ø 200 mm &lt; Ledningsnet ≤ Ø 500 mm</t>
  </si>
  <si>
    <t>Ø 500 mm &lt; Ledningsnet ≤ Ø 800 mm</t>
  </si>
  <si>
    <t>Ø 800 mm &lt; Ledningsnet ≤ Ø 1000 mm</t>
  </si>
  <si>
    <t>Driftsmateriel og inventar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</si>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</sst>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201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7192934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6274500</v>
      </c>
      <c r="H10" s="23" t="s">
        <v>4</v>
      </c>
      <c r="I10" s="2"/>
    </row>
    <row r="11" spans="1:9" x14ac:dyDescent="0.25">
      <c r="A11" s="2"/>
      <c r="B11" s="91" t="s">
        <v>202</v>
      </c>
      <c r="C11" s="92"/>
      <c r="D11" s="92"/>
      <c r="E11" s="92"/>
      <c r="F11" s="93"/>
      <c r="G11" s="21">
        <f>G9-G10</f>
        <v>918434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203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4979846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3917000</v>
      </c>
      <c r="H16" s="23" t="s">
        <v>4</v>
      </c>
      <c r="I16" s="2"/>
    </row>
    <row r="17" spans="1:9" x14ac:dyDescent="0.25">
      <c r="A17" s="2"/>
      <c r="B17" s="91" t="s">
        <v>203</v>
      </c>
      <c r="C17" s="92"/>
      <c r="D17" s="92"/>
      <c r="E17" s="92"/>
      <c r="F17" s="93"/>
      <c r="G17" s="21">
        <f>G15-G16</f>
        <v>1062846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204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0</v>
      </c>
      <c r="H22" s="23" t="s">
        <v>4</v>
      </c>
      <c r="I22" s="2"/>
    </row>
    <row r="23" spans="1:9" x14ac:dyDescent="0.25">
      <c r="A23" s="2"/>
      <c r="B23" s="91" t="s">
        <v>204</v>
      </c>
      <c r="C23" s="92"/>
      <c r="D23" s="92"/>
      <c r="E23" s="92"/>
      <c r="F23" s="93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205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205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2016'!F51</f>
        <v>1745988.93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1356666.6666666665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389322.26333333342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140028419.00287288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77999385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8302505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-1833965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2933180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87401105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4061912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73255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4135167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-16626825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-65435287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-40350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-82102462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9433810</v>
      </c>
      <c r="F28" s="38" t="s">
        <v>4</v>
      </c>
      <c r="G28" s="1">
        <f>IF(E28&lt;0,0,-E28)</f>
        <v>-9433810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124201265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10123330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134324595</v>
      </c>
      <c r="F35" s="38" t="s">
        <v>4</v>
      </c>
      <c r="G35" s="18">
        <f>-E35</f>
        <v>-134324595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-3729985.9971271157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198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199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194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211</v>
      </c>
      <c r="C16" s="86"/>
      <c r="D16" s="86"/>
      <c r="E16" s="87"/>
      <c r="F16" s="113" t="s">
        <v>195</v>
      </c>
      <c r="G16" s="113"/>
      <c r="H16" s="2"/>
    </row>
    <row r="17" spans="1:8" x14ac:dyDescent="0.25">
      <c r="A17" s="2"/>
      <c r="B17" s="95" t="s">
        <v>207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196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197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206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157424093.49438664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7799262.3059959393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-731093.93943849986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209</v>
      </c>
      <c r="C12" s="49"/>
      <c r="D12" s="50"/>
      <c r="E12" s="12">
        <f>'Fane 5. Individuelt eff.krav'!G10</f>
        <v>-1953555.6291671679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194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2707940.2687011673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2519218.2712513455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2763103.7786899121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200</v>
      </c>
      <c r="C22" s="97"/>
      <c r="D22" s="98"/>
      <c r="E22" s="18">
        <f>SUM(E9,E11:E17,E19)-SUM(E20:E21)</f>
        <v>152165062.14454088</v>
      </c>
      <c r="F22" s="19" t="s">
        <v>4</v>
      </c>
      <c r="G22" s="18">
        <f>E22</f>
        <v>152165062.14454088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918434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1062846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389322.26333333342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2370602.2633333337</v>
      </c>
      <c r="F31" s="19" t="s">
        <v>4</v>
      </c>
      <c r="G31" s="18">
        <f>E31</f>
        <v>2370602.2633333337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-3729985.9971271157</v>
      </c>
      <c r="F33" s="19" t="s">
        <v>4</v>
      </c>
      <c r="G33" s="18">
        <f>E33</f>
        <v>-3729985.9971271157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150805678.41074708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152165062.14454088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7191861.3129721954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2662888.5875294651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2473190.0973538184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2759628.8230882399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200</v>
      </c>
      <c r="C14" s="97"/>
      <c r="D14" s="98"/>
      <c r="E14" s="18">
        <f>$E$9+$E$11-$E$12-$E$13</f>
        <v>149595131.81162828</v>
      </c>
      <c r="F14" s="19" t="s">
        <v>4</v>
      </c>
      <c r="G14" s="18">
        <f>E14</f>
        <v>149595131.81162828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149595131.81162828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44276673.530408338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105348157.65798236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7799262.3059959393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157424093.49438664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186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187</v>
      </c>
      <c r="C11" s="106"/>
      <c r="D11" s="106"/>
      <c r="E11" s="56">
        <v>455401.87179999996</v>
      </c>
      <c r="F11" s="23" t="s">
        <v>4</v>
      </c>
      <c r="G11" s="27">
        <v>463085</v>
      </c>
      <c r="H11" s="23" t="s">
        <v>4</v>
      </c>
      <c r="I11" s="2"/>
    </row>
    <row r="12" spans="1:9" x14ac:dyDescent="0.25">
      <c r="A12" s="2"/>
      <c r="B12" s="105" t="s">
        <v>188</v>
      </c>
      <c r="C12" s="106"/>
      <c r="D12" s="106"/>
      <c r="E12" s="56">
        <v>5441419.7312000003</v>
      </c>
      <c r="F12" s="23" t="s">
        <v>4</v>
      </c>
      <c r="G12" s="27">
        <v>4607000</v>
      </c>
      <c r="H12" s="23" t="s">
        <v>4</v>
      </c>
      <c r="I12" s="2"/>
    </row>
    <row r="13" spans="1:9" x14ac:dyDescent="0.25">
      <c r="A13" s="2"/>
      <c r="B13" s="105" t="s">
        <v>189</v>
      </c>
      <c r="C13" s="106"/>
      <c r="D13" s="106"/>
      <c r="E13" s="56">
        <v>16199.208199999999</v>
      </c>
      <c r="F13" s="23" t="s">
        <v>4</v>
      </c>
      <c r="G13" s="27">
        <v>59810</v>
      </c>
      <c r="H13" s="23" t="s">
        <v>4</v>
      </c>
      <c r="I13" s="2"/>
    </row>
    <row r="14" spans="1:9" x14ac:dyDescent="0.25">
      <c r="A14" s="2"/>
      <c r="B14" s="105" t="s">
        <v>190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191</v>
      </c>
      <c r="C15" s="106"/>
      <c r="D15" s="106"/>
      <c r="E15" s="56">
        <v>1788433.031</v>
      </c>
      <c r="F15" s="23" t="s">
        <v>4</v>
      </c>
      <c r="G15" s="27">
        <v>1853039</v>
      </c>
      <c r="H15" s="23" t="s">
        <v>4</v>
      </c>
      <c r="I15" s="2"/>
    </row>
    <row r="16" spans="1:9" x14ac:dyDescent="0.25">
      <c r="A16" s="2"/>
      <c r="B16" s="105" t="s">
        <v>192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193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-718519.84219999984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-731093.93943849986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149624831.1883907</v>
      </c>
      <c r="H9" s="23" t="s">
        <v>4</v>
      </c>
      <c r="I9" s="2"/>
    </row>
    <row r="10" spans="1:9" x14ac:dyDescent="0.25">
      <c r="A10" s="2"/>
      <c r="B10" s="48" t="s">
        <v>209</v>
      </c>
      <c r="C10" s="49"/>
      <c r="D10" s="49"/>
      <c r="E10" s="49"/>
      <c r="F10" s="50"/>
      <c r="G10" s="12">
        <v>-1953555.6291671679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1.6766227443353123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2519218.2712513455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44276673.530408338</v>
      </c>
      <c r="H9" s="23" t="s">
        <v>4</v>
      </c>
      <c r="I9" s="2"/>
    </row>
    <row r="10" spans="1:9" x14ac:dyDescent="0.25">
      <c r="A10" s="2"/>
      <c r="B10" s="52" t="s">
        <v>208</v>
      </c>
      <c r="C10" s="53"/>
      <c r="D10" s="53"/>
      <c r="E10" s="53"/>
      <c r="F10" s="54"/>
      <c r="G10" s="12">
        <v>-885533.48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883009.70002580981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105348157.65798236</v>
      </c>
      <c r="H13" s="23" t="s">
        <v>4</v>
      </c>
      <c r="I13" s="2"/>
    </row>
    <row r="14" spans="1:9" x14ac:dyDescent="0.25">
      <c r="A14" s="2"/>
      <c r="B14" s="48" t="s">
        <v>210</v>
      </c>
      <c r="C14" s="49"/>
      <c r="D14" s="49"/>
      <c r="E14" s="49"/>
      <c r="F14" s="50"/>
      <c r="G14" s="12">
        <v>-955032.897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1880094.0786641024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2763103.7786899121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-9163240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-9163240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265133</v>
      </c>
      <c r="F10" s="12">
        <f>E10/D10</f>
        <v>53026.6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60</v>
      </c>
      <c r="E11" s="27">
        <v>109969</v>
      </c>
      <c r="F11" s="12">
        <f t="shared" ref="F11:F50" si="0">E11/D11</f>
        <v>1832.8166666666666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219269</v>
      </c>
      <c r="F12" s="12">
        <f t="shared" si="0"/>
        <v>10963.45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10</v>
      </c>
      <c r="E13" s="27">
        <v>108785</v>
      </c>
      <c r="F13" s="12">
        <f t="shared" si="0"/>
        <v>10878.5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5458752</v>
      </c>
      <c r="F14" s="12">
        <f t="shared" si="0"/>
        <v>72783.360000000001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60</v>
      </c>
      <c r="E15" s="27">
        <v>109969</v>
      </c>
      <c r="F15" s="12">
        <f t="shared" si="0"/>
        <v>1832.8166666666666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219269</v>
      </c>
      <c r="F16" s="12">
        <f t="shared" si="0"/>
        <v>10963.45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108785</v>
      </c>
      <c r="F17" s="12">
        <f t="shared" si="0"/>
        <v>10878.5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60</v>
      </c>
      <c r="E18" s="27">
        <v>202410</v>
      </c>
      <c r="F18" s="12">
        <f t="shared" si="0"/>
        <v>3373.5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20</v>
      </c>
      <c r="E19" s="27">
        <v>1792760</v>
      </c>
      <c r="F19" s="12">
        <f t="shared" si="0"/>
        <v>89638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10</v>
      </c>
      <c r="E20" s="27">
        <v>524504</v>
      </c>
      <c r="F20" s="12">
        <f t="shared" si="0"/>
        <v>52450.400000000001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60</v>
      </c>
      <c r="E21" s="27">
        <v>831168</v>
      </c>
      <c r="F21" s="12">
        <f t="shared" si="0"/>
        <v>13852.8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20</v>
      </c>
      <c r="E22" s="27">
        <v>558384</v>
      </c>
      <c r="F22" s="12">
        <f t="shared" si="0"/>
        <v>27919.200000000001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10</v>
      </c>
      <c r="E23" s="27">
        <v>2555827</v>
      </c>
      <c r="F23" s="12">
        <f t="shared" si="0"/>
        <v>255582.7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75</v>
      </c>
      <c r="E24" s="27">
        <v>4999228</v>
      </c>
      <c r="F24" s="12">
        <f t="shared" si="0"/>
        <v>66656.373333333337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5</v>
      </c>
      <c r="E25" s="27">
        <v>329452</v>
      </c>
      <c r="F25" s="12">
        <f t="shared" si="0"/>
        <v>65890.399999999994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5</v>
      </c>
      <c r="E26" s="27">
        <v>218492</v>
      </c>
      <c r="F26" s="12">
        <f t="shared" si="0"/>
        <v>43698.400000000001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75</v>
      </c>
      <c r="E27" s="27">
        <v>16224351</v>
      </c>
      <c r="F27" s="12">
        <f t="shared" si="0"/>
        <v>216324.68</v>
      </c>
      <c r="G27" s="23" t="s">
        <v>4</v>
      </c>
      <c r="H27" s="2"/>
    </row>
    <row r="28" spans="1:8" ht="26.25" x14ac:dyDescent="0.25">
      <c r="A28" s="2"/>
      <c r="B28" s="47" t="s">
        <v>164</v>
      </c>
      <c r="C28" s="41">
        <v>2016</v>
      </c>
      <c r="D28" s="28">
        <v>20</v>
      </c>
      <c r="E28" s="27">
        <v>1094142</v>
      </c>
      <c r="F28" s="12">
        <f t="shared" si="0"/>
        <v>54707.1</v>
      </c>
      <c r="G28" s="23" t="s">
        <v>4</v>
      </c>
      <c r="H28" s="2"/>
    </row>
    <row r="29" spans="1:8" ht="26.25" x14ac:dyDescent="0.25">
      <c r="A29" s="2"/>
      <c r="B29" s="47" t="s">
        <v>165</v>
      </c>
      <c r="C29" s="41">
        <v>2016</v>
      </c>
      <c r="D29" s="28">
        <v>10</v>
      </c>
      <c r="E29" s="27">
        <v>65346</v>
      </c>
      <c r="F29" s="12">
        <f t="shared" si="0"/>
        <v>6534.6</v>
      </c>
      <c r="G29" s="23" t="s">
        <v>4</v>
      </c>
      <c r="H29" s="2"/>
    </row>
    <row r="30" spans="1:8" ht="26.25" x14ac:dyDescent="0.25">
      <c r="A30" s="2"/>
      <c r="B30" s="47" t="s">
        <v>166</v>
      </c>
      <c r="C30" s="41">
        <v>2016</v>
      </c>
      <c r="D30" s="28">
        <v>20</v>
      </c>
      <c r="E30" s="27">
        <v>2730194</v>
      </c>
      <c r="F30" s="12">
        <f t="shared" si="0"/>
        <v>136509.70000000001</v>
      </c>
      <c r="G30" s="23" t="s">
        <v>4</v>
      </c>
      <c r="H30" s="2"/>
    </row>
    <row r="31" spans="1:8" ht="26.25" x14ac:dyDescent="0.25">
      <c r="A31" s="2"/>
      <c r="B31" s="47" t="s">
        <v>167</v>
      </c>
      <c r="C31" s="41">
        <v>2016</v>
      </c>
      <c r="D31" s="28">
        <v>10</v>
      </c>
      <c r="E31" s="27">
        <v>110937</v>
      </c>
      <c r="F31" s="12">
        <f t="shared" si="0"/>
        <v>11093.7</v>
      </c>
      <c r="G31" s="23" t="s">
        <v>4</v>
      </c>
      <c r="H31" s="2"/>
    </row>
    <row r="32" spans="1:8" ht="26.25" x14ac:dyDescent="0.25">
      <c r="A32" s="2"/>
      <c r="B32" s="47" t="s">
        <v>168</v>
      </c>
      <c r="C32" s="41">
        <v>2016</v>
      </c>
      <c r="D32" s="28">
        <v>50</v>
      </c>
      <c r="E32" s="27">
        <v>1025875</v>
      </c>
      <c r="F32" s="12">
        <f t="shared" si="0"/>
        <v>20517.5</v>
      </c>
      <c r="G32" s="23" t="s">
        <v>4</v>
      </c>
      <c r="H32" s="2"/>
    </row>
    <row r="33" spans="1:8" x14ac:dyDescent="0.25">
      <c r="A33" s="2"/>
      <c r="B33" s="47" t="s">
        <v>169</v>
      </c>
      <c r="C33" s="41">
        <v>2016</v>
      </c>
      <c r="D33" s="28">
        <v>20</v>
      </c>
      <c r="E33" s="27">
        <v>1344214</v>
      </c>
      <c r="F33" s="12">
        <f t="shared" si="0"/>
        <v>67210.7</v>
      </c>
      <c r="G33" s="23" t="s">
        <v>4</v>
      </c>
      <c r="H33" s="2"/>
    </row>
    <row r="34" spans="1:8" x14ac:dyDescent="0.25">
      <c r="A34" s="2"/>
      <c r="B34" s="47" t="s">
        <v>170</v>
      </c>
      <c r="C34" s="41">
        <v>2016</v>
      </c>
      <c r="D34" s="28">
        <v>10</v>
      </c>
      <c r="E34" s="27">
        <v>133340</v>
      </c>
      <c r="F34" s="12">
        <f t="shared" si="0"/>
        <v>13334</v>
      </c>
      <c r="G34" s="23" t="s">
        <v>4</v>
      </c>
      <c r="H34" s="2"/>
    </row>
    <row r="35" spans="1:8" ht="26.25" x14ac:dyDescent="0.25">
      <c r="A35" s="2"/>
      <c r="B35" s="47" t="s">
        <v>171</v>
      </c>
      <c r="C35" s="41">
        <v>2016</v>
      </c>
      <c r="D35" s="28">
        <v>50</v>
      </c>
      <c r="E35" s="27">
        <v>399888</v>
      </c>
      <c r="F35" s="12">
        <f t="shared" si="0"/>
        <v>7997.76</v>
      </c>
      <c r="G35" s="23" t="s">
        <v>4</v>
      </c>
      <c r="H35" s="2"/>
    </row>
    <row r="36" spans="1:8" ht="26.25" x14ac:dyDescent="0.25">
      <c r="A36" s="2"/>
      <c r="B36" s="47" t="s">
        <v>172</v>
      </c>
      <c r="C36" s="41">
        <v>2016</v>
      </c>
      <c r="D36" s="28">
        <v>20</v>
      </c>
      <c r="E36" s="27">
        <v>886549</v>
      </c>
      <c r="F36" s="12">
        <f t="shared" si="0"/>
        <v>44327.45</v>
      </c>
      <c r="G36" s="23" t="s">
        <v>4</v>
      </c>
      <c r="H36" s="2"/>
    </row>
    <row r="37" spans="1:8" ht="26.25" x14ac:dyDescent="0.25">
      <c r="A37" s="2"/>
      <c r="B37" s="47" t="s">
        <v>173</v>
      </c>
      <c r="C37" s="41">
        <v>2016</v>
      </c>
      <c r="D37" s="28">
        <v>10</v>
      </c>
      <c r="E37" s="27">
        <v>35276</v>
      </c>
      <c r="F37" s="12">
        <f t="shared" si="0"/>
        <v>3527.6</v>
      </c>
      <c r="G37" s="23" t="s">
        <v>4</v>
      </c>
      <c r="H37" s="2"/>
    </row>
    <row r="38" spans="1:8" ht="26.25" x14ac:dyDescent="0.25">
      <c r="A38" s="2"/>
      <c r="B38" s="47" t="s">
        <v>174</v>
      </c>
      <c r="C38" s="41">
        <v>2016</v>
      </c>
      <c r="D38" s="28">
        <v>50</v>
      </c>
      <c r="E38" s="27">
        <v>1044124</v>
      </c>
      <c r="F38" s="12">
        <f t="shared" si="0"/>
        <v>20882.48</v>
      </c>
      <c r="G38" s="23" t="s">
        <v>4</v>
      </c>
      <c r="H38" s="2"/>
    </row>
    <row r="39" spans="1:8" ht="26.25" x14ac:dyDescent="0.25">
      <c r="A39" s="2"/>
      <c r="B39" s="47" t="s">
        <v>175</v>
      </c>
      <c r="C39" s="41">
        <v>2016</v>
      </c>
      <c r="D39" s="28">
        <v>20</v>
      </c>
      <c r="E39" s="27">
        <v>2083428</v>
      </c>
      <c r="F39" s="12">
        <f t="shared" si="0"/>
        <v>104171.4</v>
      </c>
      <c r="G39" s="23" t="s">
        <v>4</v>
      </c>
      <c r="H39" s="2"/>
    </row>
    <row r="40" spans="1:8" x14ac:dyDescent="0.25">
      <c r="A40" s="2"/>
      <c r="B40" s="47" t="s">
        <v>176</v>
      </c>
      <c r="C40" s="41">
        <v>2016</v>
      </c>
      <c r="D40" s="28">
        <v>10</v>
      </c>
      <c r="E40" s="27">
        <v>101305</v>
      </c>
      <c r="F40" s="12">
        <f t="shared" si="0"/>
        <v>10130.5</v>
      </c>
      <c r="G40" s="23" t="s">
        <v>4</v>
      </c>
      <c r="H40" s="2"/>
    </row>
    <row r="41" spans="1:8" ht="26.25" x14ac:dyDescent="0.25">
      <c r="A41" s="2"/>
      <c r="B41" s="47" t="s">
        <v>177</v>
      </c>
      <c r="C41" s="41">
        <v>2016</v>
      </c>
      <c r="D41" s="28">
        <v>20</v>
      </c>
      <c r="E41" s="27">
        <v>89690</v>
      </c>
      <c r="F41" s="12">
        <f t="shared" si="0"/>
        <v>4484.5</v>
      </c>
      <c r="G41" s="23" t="s">
        <v>4</v>
      </c>
      <c r="H41" s="2"/>
    </row>
    <row r="42" spans="1:8" x14ac:dyDescent="0.25">
      <c r="A42" s="2"/>
      <c r="B42" s="47" t="s">
        <v>178</v>
      </c>
      <c r="C42" s="41">
        <v>2016</v>
      </c>
      <c r="D42" s="28">
        <v>50</v>
      </c>
      <c r="E42" s="27">
        <v>919689</v>
      </c>
      <c r="F42" s="12">
        <f t="shared" si="0"/>
        <v>18393.78</v>
      </c>
      <c r="G42" s="23" t="s">
        <v>4</v>
      </c>
      <c r="H42" s="2"/>
    </row>
    <row r="43" spans="1:8" ht="26.25" x14ac:dyDescent="0.25">
      <c r="A43" s="2"/>
      <c r="B43" s="47" t="s">
        <v>179</v>
      </c>
      <c r="C43" s="41">
        <v>2016</v>
      </c>
      <c r="D43" s="28">
        <v>50</v>
      </c>
      <c r="E43" s="27">
        <v>681911</v>
      </c>
      <c r="F43" s="12">
        <f t="shared" si="0"/>
        <v>13638.22</v>
      </c>
      <c r="G43" s="23" t="s">
        <v>4</v>
      </c>
      <c r="H43" s="2"/>
    </row>
    <row r="44" spans="1:8" ht="26.25" x14ac:dyDescent="0.25">
      <c r="A44" s="2"/>
      <c r="B44" s="47" t="s">
        <v>180</v>
      </c>
      <c r="C44" s="41">
        <v>2016</v>
      </c>
      <c r="D44" s="28">
        <v>30</v>
      </c>
      <c r="E44" s="27">
        <v>810701</v>
      </c>
      <c r="F44" s="12">
        <f t="shared" si="0"/>
        <v>27023.366666666665</v>
      </c>
      <c r="G44" s="23" t="s">
        <v>4</v>
      </c>
      <c r="H44" s="2"/>
    </row>
    <row r="45" spans="1:8" x14ac:dyDescent="0.25">
      <c r="A45" s="2"/>
      <c r="B45" s="47" t="s">
        <v>181</v>
      </c>
      <c r="C45" s="41">
        <v>2016</v>
      </c>
      <c r="D45" s="28">
        <v>75</v>
      </c>
      <c r="E45" s="27">
        <v>287867</v>
      </c>
      <c r="F45" s="12">
        <f t="shared" si="0"/>
        <v>3838.2266666666665</v>
      </c>
      <c r="G45" s="23" t="s">
        <v>4</v>
      </c>
      <c r="H45" s="2"/>
    </row>
    <row r="46" spans="1:8" x14ac:dyDescent="0.25">
      <c r="A46" s="2"/>
      <c r="B46" s="47" t="s">
        <v>182</v>
      </c>
      <c r="C46" s="41">
        <v>2016</v>
      </c>
      <c r="D46" s="28">
        <v>75</v>
      </c>
      <c r="E46" s="27">
        <v>6550222</v>
      </c>
      <c r="F46" s="12">
        <f t="shared" si="0"/>
        <v>87336.293333333335</v>
      </c>
      <c r="G46" s="23" t="s">
        <v>4</v>
      </c>
      <c r="H46" s="2"/>
    </row>
    <row r="47" spans="1:8" x14ac:dyDescent="0.25">
      <c r="A47" s="2"/>
      <c r="B47" s="47" t="s">
        <v>183</v>
      </c>
      <c r="C47" s="41">
        <v>2016</v>
      </c>
      <c r="D47" s="28">
        <v>75</v>
      </c>
      <c r="E47" s="27">
        <v>3089185</v>
      </c>
      <c r="F47" s="12">
        <f t="shared" si="0"/>
        <v>41189.133333333331</v>
      </c>
      <c r="G47" s="23" t="s">
        <v>4</v>
      </c>
      <c r="H47" s="2"/>
    </row>
    <row r="48" spans="1:8" x14ac:dyDescent="0.25">
      <c r="A48" s="2"/>
      <c r="B48" s="47" t="s">
        <v>184</v>
      </c>
      <c r="C48" s="41">
        <v>2016</v>
      </c>
      <c r="D48" s="28">
        <v>75</v>
      </c>
      <c r="E48" s="27">
        <v>777853</v>
      </c>
      <c r="F48" s="12">
        <f t="shared" si="0"/>
        <v>10371.373333333333</v>
      </c>
      <c r="G48" s="23" t="s">
        <v>4</v>
      </c>
      <c r="H48" s="2"/>
    </row>
    <row r="49" spans="1:8" x14ac:dyDescent="0.25">
      <c r="A49" s="2"/>
      <c r="B49" s="47" t="s">
        <v>185</v>
      </c>
      <c r="C49" s="41">
        <v>2016</v>
      </c>
      <c r="D49" s="28">
        <v>5</v>
      </c>
      <c r="E49" s="27">
        <v>132968</v>
      </c>
      <c r="F49" s="12">
        <f t="shared" si="0"/>
        <v>26593.599999999999</v>
      </c>
      <c r="G49" s="23" t="s">
        <v>4</v>
      </c>
      <c r="H49" s="2"/>
    </row>
    <row r="50" spans="1:8" x14ac:dyDescent="0.25">
      <c r="A50" s="2"/>
      <c r="B50" s="47" t="s">
        <v>150</v>
      </c>
      <c r="C50" s="41">
        <v>2016</v>
      </c>
      <c r="D50" s="28">
        <v>20</v>
      </c>
      <c r="E50" s="27">
        <v>72600</v>
      </c>
      <c r="F50" s="12">
        <f t="shared" si="0"/>
        <v>3630</v>
      </c>
      <c r="G50" s="23" t="s">
        <v>4</v>
      </c>
      <c r="H50" s="2"/>
    </row>
    <row r="51" spans="1:8" x14ac:dyDescent="0.25">
      <c r="A51" s="2"/>
      <c r="B51" s="91" t="s">
        <v>76</v>
      </c>
      <c r="C51" s="92"/>
      <c r="D51" s="92"/>
      <c r="E51" s="93"/>
      <c r="F51" s="21">
        <f>SUM(F10:F50)</f>
        <v>1745988.93</v>
      </c>
      <c r="G51" s="22" t="s">
        <v>4</v>
      </c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</sheetData>
  <sheetProtection password="DFE9" sheet="1" objects="1" scenarios="1"/>
  <mergeCells count="4">
    <mergeCell ref="B51:E5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2017-09-29T11:27:53Z</dcterms:modified>
</cp:coreProperties>
</file>