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<sst xmlns="http://schemas.openxmlformats.org/spreadsheetml/2006/main" count="363" uniqueCount="188">
  <si>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</si>
  <si>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</si>
  <si>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</si>
  <si>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</si>
  <si>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</si>
  <si>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</si>
  <si>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</si>
  <si>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</si>
  <si>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</si>
  <si>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</si>
  <si>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</si>
  <si>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</si>
  <si>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</si>
  <si>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</si>
  <si>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</si>
  <si>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</si>
  <si>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</si>
  <si>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</si>
  <si>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</si>
  <si>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</si>
  <si>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</si>
  <si>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</si>
  <si>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</si>
  <si>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</si>
  <si>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</si>
  <si>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</si>
  <si>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</si>
  <si>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</si>
  <si>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</si>
  <si>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</si>
  <si>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</si>
  <si>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</si>
  <si>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</si>
  <si>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</si>
  <si>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</si>
  <si>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</si>
  <si>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</si>
  <si>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</si>
  <si>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</si>
  <si>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</si>
  <si>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</si>
  <si>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</si>
  <si>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</si>
  <si>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</si>
  <si>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</si>
  <si>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</si>
  <si>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</si>
  <si>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</si>
  <si>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</si>
  <si>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</si>
  <si>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</si>
  <si>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</si>
  <si>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</si>
  <si>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</si>
  <si>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</si>
  <si>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</si>
  <si>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</si>
  <si>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</si>
  <si>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</si>
  <si>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</si>
  <si>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</si>
  <si>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</si>
  <si>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</si>
  <si>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</si>
  <si>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</si>
  <si>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</si>
  <si>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</si>
  <si>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</si>
  <si>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</si>
  <si>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</si>
  <si>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</si>
  <si>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</si>
  <si>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</si>
  <si>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</si>
  <si>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</si>
  <si>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</si>
  <si>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</si>
  <si>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</si>
  <si>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</si>
  <si>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</si>
  <si>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</si>
  <si>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</si>
  <si>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</si>
  <si>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</si>
  <si>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</si>
  <si>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</si>
  <si>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</si>
  <si>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</si>
  <si>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</si>
  <si>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</si>
  <si>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</si>
  <si>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</si>
  <si>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</si>
  <si>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</si>
  <si>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</si>
  <si>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</si>
  <si>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</si>
  <si>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</si>
  <si>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</si>
  <si>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</si>
  <si>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</si>
  <si>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</si>
  <si>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</si>
  <si>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</si>
  <si>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</si>
  <si>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</si>
  <si>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</si>
  <si>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</si>
  <si>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</si>
  <si>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</si>
  <si>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</si>
  <si>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</si>
  <si>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</si>
  <si>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</si>
  <si>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</si>
  <si>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</si>
  <si>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</si>
  <si>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</si>
  <si>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</si>
  <si>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</si>
  <si>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</si>
  <si>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</si>
  <si>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</si>
  <si>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</si>
  <si>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</si>
  <si>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</si>
  <si>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</si>
  <si>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</si>
  <si>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</si>
  <si>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</si>
  <si>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</si>
  <si>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</si>
  <si>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</si>
  <si>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</si>
  <si>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</si>
  <si>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</si>
  <si>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</si>
  <si>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</si>
  <si>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</si>
  <si>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</si>
  <si>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</si>
  <si>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</si>
  <si>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</si>
  <si>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</si>
  <si>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</si>
  <si>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</si>
  <si>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</si>
  <si>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</si>
  <si>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</si>
  <si>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Strømpeforing ≤ Ø 200 mm</t>
  </si>
  <si>
    <t>Strømpeforing Ø 200 mm &lt; Ledningsnet ≤ Ø 500 mm</t>
  </si>
  <si>
    <t>Brønde</t>
  </si>
  <si>
    <t>Stik</t>
  </si>
  <si>
    <t>Forklaring, Konstruktioner</t>
  </si>
  <si>
    <t>Forklaring, Mek/EL</t>
  </si>
  <si>
    <t>Forklaring, SRO</t>
  </si>
  <si>
    <t>Køretøjer, små lastvogne (&lt; 3.500 kg.)</t>
  </si>
  <si>
    <t>Arbejdsplads</t>
  </si>
  <si>
    <t>Jordbassin Klasse A</t>
  </si>
  <si>
    <t>Pumpestationer m. overbygning (&lt; 20 m2), Konstruktioner</t>
  </si>
  <si>
    <t>Pumpestationer m. overbygning (&lt; 20 m2), Mek/EL</t>
  </si>
  <si>
    <t>Pumpestationer m. overbygning (&lt; 20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</si>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</sst>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8">
    <xf numFmtId="0" fontId="0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117">
    <xf numFmtId="0" fontId="0" fillId="0" borderId="0" xfId="0"/>
    <xf numFmtId="3" fontId="9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/>
    <xf numFmtId="0" fontId="4" fillId="2" borderId="0" xfId="0" applyFont="1" applyFill="1" applyProtection="1"/>
    <xf numFmtId="0" fontId="4" fillId="2" borderId="0" xfId="0" applyFont="1" applyFill="1" applyBorder="1" applyProtection="1"/>
    <xf numFmtId="3" fontId="9" fillId="10" borderId="1" xfId="0" applyNumberFormat="1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wrapText="1"/>
    </xf>
    <xf numFmtId="0" fontId="9" fillId="10" borderId="4" xfId="0" applyFont="1" applyFill="1" applyBorder="1" applyAlignment="1" applyProtection="1">
      <alignment wrapText="1"/>
    </xf>
    <xf numFmtId="0" fontId="9" fillId="10" borderId="5" xfId="0" applyFont="1" applyFill="1" applyBorder="1" applyAlignment="1" applyProtection="1">
      <alignment wrapText="1"/>
    </xf>
    <xf numFmtId="3" fontId="9" fillId="10" borderId="1" xfId="0" applyNumberFormat="1" applyFont="1" applyFill="1" applyBorder="1" applyProtection="1"/>
    <xf numFmtId="3" fontId="9" fillId="10" borderId="6" xfId="0" applyNumberFormat="1" applyFont="1" applyFill="1" applyBorder="1" applyProtection="1"/>
    <xf numFmtId="0" fontId="9" fillId="10" borderId="7" xfId="0" applyFont="1" applyFill="1" applyBorder="1" applyAlignment="1" applyProtection="1">
      <alignment wrapText="1"/>
    </xf>
    <xf numFmtId="0" fontId="9" fillId="10" borderId="6" xfId="0" applyFont="1" applyFill="1" applyBorder="1" applyProtection="1"/>
    <xf numFmtId="0" fontId="9" fillId="10" borderId="8" xfId="0" applyFont="1" applyFill="1" applyBorder="1" applyProtection="1"/>
    <xf numFmtId="0" fontId="9" fillId="10" borderId="9" xfId="0" applyFont="1" applyFill="1" applyBorder="1" applyAlignment="1" applyProtection="1">
      <alignment wrapText="1"/>
    </xf>
    <xf numFmtId="3" fontId="9" fillId="4" borderId="1" xfId="0" applyNumberFormat="1" applyFont="1" applyFill="1" applyBorder="1" applyProtection="1"/>
    <xf numFmtId="0" fontId="9" fillId="4" borderId="1" xfId="0" applyFont="1" applyFill="1" applyBorder="1" applyAlignment="1" applyProtection="1">
      <alignment wrapText="1"/>
    </xf>
    <xf numFmtId="0" fontId="9" fillId="10" borderId="4" xfId="0" applyFont="1" applyFill="1" applyBorder="1" applyProtection="1"/>
    <xf numFmtId="3" fontId="8" fillId="3" borderId="1" xfId="0" applyNumberFormat="1" applyFont="1" applyFill="1" applyBorder="1" applyProtection="1"/>
    <xf numFmtId="0" fontId="8" fillId="3" borderId="1" xfId="0" applyFont="1" applyFill="1" applyBorder="1" applyProtection="1"/>
    <xf numFmtId="0" fontId="9" fillId="10" borderId="1" xfId="0" applyFont="1" applyFill="1" applyBorder="1" applyProtection="1"/>
    <xf numFmtId="0" fontId="10" fillId="2" borderId="0" xfId="0" applyFont="1" applyFill="1" applyProtection="1"/>
    <xf numFmtId="0" fontId="9" fillId="2" borderId="0" xfId="0" applyFont="1" applyFill="1" applyProtection="1"/>
    <xf numFmtId="3" fontId="9" fillId="4" borderId="1" xfId="0" applyNumberFormat="1" applyFont="1" applyFill="1" applyBorder="1" applyProtection="1">
      <protection locked="0"/>
    </xf>
    <xf numFmtId="3" fontId="9" fillId="10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2" fontId="9" fillId="10" borderId="1" xfId="0" applyNumberFormat="1" applyFont="1" applyFill="1" applyBorder="1" applyProtection="1">
      <protection locked="0"/>
    </xf>
    <xf numFmtId="2" fontId="9" fillId="10" borderId="1" xfId="0" applyNumberFormat="1" applyFont="1" applyFill="1" applyBorder="1" applyProtection="1"/>
    <xf numFmtId="0" fontId="9" fillId="10" borderId="2" xfId="0" applyFont="1" applyFill="1" applyBorder="1" applyAlignment="1" applyProtection="1">
      <alignment horizontal="left"/>
    </xf>
    <xf numFmtId="0" fontId="9" fillId="10" borderId="10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10" borderId="2" xfId="0" quotePrefix="1" applyFont="1" applyFill="1" applyBorder="1" applyAlignment="1" applyProtection="1">
      <alignment horizontal="left"/>
    </xf>
    <xf numFmtId="49" fontId="9" fillId="10" borderId="2" xfId="0" applyNumberFormat="1" applyFont="1" applyFill="1" applyBorder="1" applyAlignment="1" applyProtection="1">
      <protection locked="0"/>
    </xf>
    <xf numFmtId="49" fontId="9" fillId="10" borderId="10" xfId="0" applyNumberFormat="1" applyFont="1" applyFill="1" applyBorder="1" applyAlignment="1" applyProtection="1">
      <protection locked="0"/>
    </xf>
    <xf numFmtId="165" fontId="9" fillId="10" borderId="1" xfId="0" applyNumberFormat="1" applyFont="1" applyFill="1" applyBorder="1" applyProtection="1"/>
    <xf numFmtId="0" fontId="9" fillId="4" borderId="1" xfId="0" applyFont="1" applyFill="1" applyBorder="1" applyProtection="1"/>
    <xf numFmtId="0" fontId="12" fillId="4" borderId="1" xfId="0" applyFont="1" applyFill="1" applyBorder="1" applyProtection="1"/>
    <xf numFmtId="0" fontId="9" fillId="4" borderId="1" xfId="0" applyFont="1" applyFill="1" applyBorder="1" applyAlignment="1" applyProtection="1">
      <alignment horizontal="center" wrapText="1"/>
    </xf>
    <xf numFmtId="1" fontId="9" fillId="10" borderId="1" xfId="0" applyNumberFormat="1" applyFont="1" applyFill="1" applyBorder="1" applyProtection="1"/>
    <xf numFmtId="0" fontId="9" fillId="10" borderId="5" xfId="0" applyFont="1" applyFill="1" applyBorder="1" applyProtection="1"/>
    <xf numFmtId="0" fontId="9" fillId="10" borderId="7" xfId="0" applyFont="1" applyFill="1" applyBorder="1" applyProtection="1"/>
    <xf numFmtId="0" fontId="9" fillId="10" borderId="9" xfId="0" applyFont="1" applyFill="1" applyBorder="1" applyProtection="1"/>
    <xf numFmtId="0" fontId="9" fillId="4" borderId="2" xfId="0" applyFont="1" applyFill="1" applyBorder="1" applyAlignment="1" applyProtection="1">
      <alignment wrapText="1"/>
    </xf>
    <xf numFmtId="0" fontId="9" fillId="4" borderId="10" xfId="0" applyFont="1" applyFill="1" applyBorder="1" applyAlignment="1" applyProtection="1">
      <alignment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0" fontId="9" fillId="10" borderId="2" xfId="0" quotePrefix="1" applyFont="1" applyFill="1" applyBorder="1" applyAlignment="1" applyProtection="1">
      <alignment horizontal="left"/>
    </xf>
    <xf numFmtId="0" fontId="9" fillId="10" borderId="10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10" borderId="2" xfId="0" applyFont="1" applyFill="1" applyBorder="1" applyAlignment="1" applyProtection="1">
      <alignment horizontal="left"/>
    </xf>
    <xf numFmtId="0" fontId="13" fillId="10" borderId="2" xfId="0" applyFont="1" applyFill="1" applyBorder="1" applyAlignment="1" applyProtection="1">
      <alignment horizontal="left"/>
    </xf>
    <xf numFmtId="0" fontId="11" fillId="10" borderId="10" xfId="0" applyFont="1" applyFill="1" applyBorder="1" applyAlignment="1" applyProtection="1">
      <alignment horizontal="left"/>
    </xf>
    <xf numFmtId="0" fontId="11" fillId="10" borderId="3" xfId="0" applyFont="1" applyFill="1" applyBorder="1" applyAlignment="1" applyProtection="1">
      <alignment horizontal="left"/>
    </xf>
    <xf numFmtId="3" fontId="9" fillId="10" borderId="1" xfId="0" applyNumberFormat="1" applyFont="1" applyFill="1" applyBorder="1" applyAlignment="1" applyProtection="1">
      <protection locked="0"/>
    </xf>
    <xf numFmtId="3" fontId="9" fillId="10" borderId="1" xfId="1" applyNumberFormat="1" applyFont="1" applyFill="1" applyBorder="1" applyAlignment="1" applyProtection="1">
      <protection locked="0"/>
    </xf>
    <xf numFmtId="3" fontId="12" fillId="4" borderId="1" xfId="0" applyNumberFormat="1" applyFont="1" applyFill="1" applyBorder="1" applyProtection="1"/>
    <xf numFmtId="0" fontId="2" fillId="9" borderId="6" xfId="2" applyFont="1" applyFill="1" applyBorder="1" applyAlignment="1" applyProtection="1">
      <alignment horizontal="center"/>
    </xf>
    <xf numFmtId="0" fontId="2" fillId="9" borderId="0" xfId="2" applyFont="1" applyFill="1" applyBorder="1" applyAlignment="1" applyProtection="1">
      <alignment horizontal="center"/>
    </xf>
    <xf numFmtId="0" fontId="2" fillId="9" borderId="7" xfId="2" applyFont="1" applyFill="1" applyBorder="1" applyAlignment="1" applyProtection="1">
      <alignment horizontal="center"/>
    </xf>
    <xf numFmtId="0" fontId="2" fillId="12" borderId="6" xfId="2" applyFont="1" applyFill="1" applyBorder="1" applyAlignment="1" applyProtection="1">
      <alignment horizontal="center"/>
    </xf>
    <xf numFmtId="0" fontId="2" fillId="12" borderId="0" xfId="2" applyFont="1" applyFill="1" applyBorder="1" applyAlignment="1" applyProtection="1">
      <alignment horizontal="center"/>
    </xf>
    <xf numFmtId="0" fontId="2" fillId="12" borderId="7" xfId="2" applyFont="1" applyFill="1" applyBorder="1" applyAlignment="1" applyProtection="1">
      <alignment horizontal="center"/>
    </xf>
    <xf numFmtId="0" fontId="2" fillId="3" borderId="6" xfId="2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center"/>
    </xf>
    <xf numFmtId="0" fontId="16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5" borderId="6" xfId="2" applyFont="1" applyFill="1" applyBorder="1" applyAlignment="1" applyProtection="1">
      <alignment horizontal="center"/>
    </xf>
    <xf numFmtId="0" fontId="2" fillId="5" borderId="0" xfId="2" applyFont="1" applyFill="1" applyBorder="1" applyAlignment="1" applyProtection="1">
      <alignment horizontal="center"/>
    </xf>
    <xf numFmtId="0" fontId="2" fillId="5" borderId="7" xfId="2" applyFont="1" applyFill="1" applyBorder="1" applyAlignment="1" applyProtection="1">
      <alignment horizontal="center"/>
    </xf>
    <xf numFmtId="0" fontId="16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6" fillId="7" borderId="6" xfId="2" applyFont="1" applyFill="1" applyBorder="1" applyAlignment="1" applyProtection="1">
      <alignment horizontal="center"/>
    </xf>
    <xf numFmtId="0" fontId="16" fillId="7" borderId="0" xfId="2" applyFont="1" applyFill="1" applyBorder="1" applyAlignment="1" applyProtection="1">
      <alignment horizontal="center"/>
    </xf>
    <xf numFmtId="0" fontId="16" fillId="7" borderId="7" xfId="2" applyFont="1" applyFill="1" applyBorder="1" applyAlignment="1" applyProtection="1">
      <alignment horizontal="center"/>
    </xf>
    <xf numFmtId="0" fontId="9" fillId="10" borderId="2" xfId="0" quotePrefix="1" applyFont="1" applyFill="1" applyBorder="1" applyAlignment="1" applyProtection="1">
      <alignment horizontal="left"/>
    </xf>
    <xf numFmtId="0" fontId="9" fillId="10" borderId="10" xfId="0" applyFont="1" applyFill="1" applyBorder="1" applyAlignment="1" applyProtection="1">
      <alignment horizontal="left"/>
    </xf>
    <xf numFmtId="0" fontId="9" fillId="10" borderId="3" xfId="0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 wrapText="1"/>
    </xf>
    <xf numFmtId="0" fontId="9" fillId="4" borderId="10" xfId="0" applyFont="1" applyFill="1" applyBorder="1" applyAlignment="1" applyProtection="1">
      <alignment horizontal="left" wrapText="1"/>
    </xf>
    <xf numFmtId="0" fontId="9" fillId="4" borderId="3" xfId="0" applyFont="1" applyFill="1" applyBorder="1" applyAlignment="1" applyProtection="1">
      <alignment horizontal="left" wrapText="1"/>
    </xf>
    <xf numFmtId="0" fontId="9" fillId="10" borderId="2" xfId="0" applyFont="1" applyFill="1" applyBorder="1" applyAlignment="1" applyProtection="1">
      <alignment horizontal="left" wrapText="1"/>
    </xf>
    <xf numFmtId="0" fontId="9" fillId="10" borderId="10" xfId="0" applyFont="1" applyFill="1" applyBorder="1" applyAlignment="1" applyProtection="1">
      <alignment horizontal="left" wrapText="1"/>
    </xf>
    <xf numFmtId="0" fontId="9" fillId="10" borderId="3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left"/>
    </xf>
    <xf numFmtId="0" fontId="9" fillId="4" borderId="2" xfId="0" applyFont="1" applyFill="1" applyBorder="1" applyAlignment="1" applyProtection="1">
      <alignment horizontal="left"/>
    </xf>
    <xf numFmtId="0" fontId="9" fillId="4" borderId="10" xfId="0" applyFont="1" applyFill="1" applyBorder="1" applyAlignment="1" applyProtection="1">
      <alignment horizontal="left"/>
    </xf>
    <xf numFmtId="0" fontId="9" fillId="4" borderId="3" xfId="0" applyFont="1" applyFill="1" applyBorder="1" applyAlignment="1" applyProtection="1">
      <alignment horizontal="left"/>
    </xf>
    <xf numFmtId="0" fontId="9" fillId="10" borderId="10" xfId="0" quotePrefix="1" applyFont="1" applyFill="1" applyBorder="1" applyAlignment="1" applyProtection="1">
      <alignment horizontal="left"/>
    </xf>
    <xf numFmtId="0" fontId="9" fillId="10" borderId="3" xfId="0" quotePrefix="1" applyFont="1" applyFill="1" applyBorder="1" applyAlignment="1" applyProtection="1">
      <alignment horizontal="left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8" fillId="3" borderId="3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center" vertical="center" wrapText="1"/>
    </xf>
    <xf numFmtId="0" fontId="9" fillId="10" borderId="2" xfId="0" applyFont="1" applyFill="1" applyBorder="1" applyAlignment="1" applyProtection="1">
      <alignment horizontal="left"/>
      <protection locked="0"/>
    </xf>
    <xf numFmtId="0" fontId="9" fillId="10" borderId="10" xfId="0" applyFont="1" applyFill="1" applyBorder="1" applyAlignment="1" applyProtection="1">
      <alignment horizontal="left"/>
      <protection locked="0"/>
    </xf>
    <xf numFmtId="0" fontId="13" fillId="10" borderId="2" xfId="0" applyFont="1" applyFill="1" applyBorder="1" applyAlignment="1" applyProtection="1">
      <alignment horizontal="left"/>
    </xf>
    <xf numFmtId="0" fontId="11" fillId="10" borderId="10" xfId="0" applyFont="1" applyFill="1" applyBorder="1" applyAlignment="1" applyProtection="1">
      <alignment horizontal="left"/>
    </xf>
    <xf numFmtId="0" fontId="11" fillId="10" borderId="3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/>
    </xf>
    <xf numFmtId="0" fontId="12" fillId="4" borderId="10" xfId="0" applyFont="1" applyFill="1" applyBorder="1" applyAlignment="1" applyProtection="1">
      <alignment horizontal="left"/>
    </xf>
    <xf numFmtId="0" fontId="12" fillId="4" borderId="3" xfId="0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horizontal="center" wrapText="1"/>
    </xf>
    <xf numFmtId="0" fontId="8" fillId="3" borderId="2" xfId="0" quotePrefix="1" applyFont="1" applyFill="1" applyBorder="1" applyAlignment="1" applyProtection="1">
      <alignment horizontal="left"/>
    </xf>
    <xf numFmtId="49" fontId="9" fillId="10" borderId="2" xfId="0" applyNumberFormat="1" applyFont="1" applyFill="1" applyBorder="1" applyAlignment="1" applyProtection="1">
      <alignment horizontal="left"/>
      <protection locked="0"/>
    </xf>
    <xf numFmtId="49" fontId="9" fillId="10" borderId="3" xfId="0" applyNumberFormat="1" applyFont="1" applyFill="1" applyBorder="1" applyAlignment="1" applyProtection="1">
      <alignment horizontal="left"/>
      <protection locked="0"/>
    </xf>
  </cellXfs>
  <cellStyles count="8">
    <cellStyle name="Komma" xfId="1" builtinId="3"/>
    <cellStyle name="Komma 2" xfId="7"/>
    <cellStyle name="Komma 3" xfId="5"/>
    <cellStyle name="Link" xfId="2" builtinId="8"/>
    <cellStyle name="Normal" xfId="0" builtinId="0"/>
    <cellStyle name="Normal 12" xfId="3"/>
    <cellStyle name="Normal 2" xfId="6"/>
    <cellStyle name="Normal 3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177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1838621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3387000</v>
      </c>
      <c r="H10" s="23" t="s">
        <v>4</v>
      </c>
      <c r="I10" s="2"/>
    </row>
    <row r="11" spans="1:9" x14ac:dyDescent="0.25">
      <c r="A11" s="2"/>
      <c r="B11" s="91" t="s">
        <v>178</v>
      </c>
      <c r="C11" s="92"/>
      <c r="D11" s="92"/>
      <c r="E11" s="92"/>
      <c r="F11" s="93"/>
      <c r="G11" s="21">
        <f>G9-G10</f>
        <v>-1548379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179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3331930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3341000</v>
      </c>
      <c r="H16" s="23" t="s">
        <v>4</v>
      </c>
      <c r="I16" s="2"/>
    </row>
    <row r="17" spans="1:9" x14ac:dyDescent="0.25">
      <c r="A17" s="2"/>
      <c r="B17" s="91" t="s">
        <v>179</v>
      </c>
      <c r="C17" s="92"/>
      <c r="D17" s="92"/>
      <c r="E17" s="92"/>
      <c r="F17" s="93"/>
      <c r="G17" s="21">
        <f>G15-G16</f>
        <v>-9070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180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555075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220000</v>
      </c>
      <c r="H22" s="23" t="s">
        <v>4</v>
      </c>
      <c r="I22" s="2"/>
    </row>
    <row r="23" spans="1:9" x14ac:dyDescent="0.25">
      <c r="A23" s="2"/>
      <c r="B23" s="91" t="s">
        <v>180</v>
      </c>
      <c r="C23" s="92"/>
      <c r="D23" s="92"/>
      <c r="E23" s="92"/>
      <c r="F23" s="93"/>
      <c r="G23" s="21">
        <f>G21-G22</f>
        <v>335075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181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181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2016'!F26</f>
        <v>1663069.28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1966133.3333333335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-303064.05333333346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75613382.122494683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36730969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3779295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-1893389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3236500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41853375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5977543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45000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6022543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-6383522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-26198078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-18697205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-1960786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-53239591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-5363673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6437247</v>
      </c>
      <c r="F30" s="38" t="s">
        <v>4</v>
      </c>
      <c r="G30" s="18">
        <f>-$E$30</f>
        <v>-6437247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65770527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709821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66480348</v>
      </c>
      <c r="F35" s="38" t="s">
        <v>4</v>
      </c>
      <c r="G35" s="18">
        <f>-E35</f>
        <v>-66480348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2695787.1224946827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175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187</v>
      </c>
      <c r="C16" s="86"/>
      <c r="D16" s="86"/>
      <c r="E16" s="87"/>
      <c r="F16" s="113" t="s">
        <v>171</v>
      </c>
      <c r="G16" s="113"/>
      <c r="H16" s="2"/>
    </row>
    <row r="17" spans="1:8" x14ac:dyDescent="0.25">
      <c r="A17" s="2"/>
      <c r="B17" s="95" t="s">
        <v>183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172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173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76787419.69100444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2189334.3822674998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-447310.83168749994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185</v>
      </c>
      <c r="C12" s="49"/>
      <c r="D12" s="50"/>
      <c r="E12" s="12">
        <f>'Fane 5. Individuelt eff.krav'!G10</f>
        <v>-938013.26610714814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170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1319536.6728811716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1078760.9432499642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1380479.4949617302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176</v>
      </c>
      <c r="C22" s="97"/>
      <c r="D22" s="98"/>
      <c r="E22" s="18">
        <f>SUM(E9,E11:E17,E19)-SUM(E20:E21)</f>
        <v>74262391.82787928</v>
      </c>
      <c r="F22" s="19" t="s">
        <v>4</v>
      </c>
      <c r="G22" s="18">
        <f>E22</f>
        <v>74262391.82787928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-1548379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-9070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335075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-303064.05333333346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-1525438.0533333335</v>
      </c>
      <c r="F31" s="19" t="s">
        <v>4</v>
      </c>
      <c r="G31" s="18">
        <f>E31</f>
        <v>-1525438.0533333335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2695787.1224946827</v>
      </c>
      <c r="F33" s="19" t="s">
        <v>4</v>
      </c>
      <c r="G33" s="18">
        <f>E33</f>
        <v>2695787.1224946827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75432740.897040635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74262391.82787928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1772508.9627151499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1299591.8569878873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1061623.3767793095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1378679.3372849617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176</v>
      </c>
      <c r="C14" s="97"/>
      <c r="D14" s="98"/>
      <c r="E14" s="18">
        <f>$E$9+$E$11-$E$12-$E$13</f>
        <v>73121680.970802903</v>
      </c>
      <c r="F14" s="19" t="s">
        <v>4</v>
      </c>
      <c r="G14" s="18">
        <f>E14</f>
        <v>73121680.970802903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73121680.970802903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23493423.40910485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51104661.899632089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2189334.3822674998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76787419.69100444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162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163</v>
      </c>
      <c r="C11" s="106"/>
      <c r="D11" s="106"/>
      <c r="E11" s="56">
        <v>219925.0968</v>
      </c>
      <c r="F11" s="23" t="s">
        <v>4</v>
      </c>
      <c r="G11" s="27">
        <v>84712</v>
      </c>
      <c r="H11" s="23" t="s">
        <v>4</v>
      </c>
      <c r="I11" s="2"/>
    </row>
    <row r="12" spans="1:9" x14ac:dyDescent="0.25">
      <c r="A12" s="2"/>
      <c r="B12" s="105" t="s">
        <v>164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165</v>
      </c>
      <c r="C13" s="106"/>
      <c r="D13" s="106"/>
      <c r="E13" s="56">
        <v>32399.4126</v>
      </c>
      <c r="F13" s="23" t="s">
        <v>4</v>
      </c>
      <c r="G13" s="27">
        <v>46461</v>
      </c>
      <c r="H13" s="23" t="s">
        <v>4</v>
      </c>
      <c r="I13" s="2"/>
    </row>
    <row r="14" spans="1:9" x14ac:dyDescent="0.25">
      <c r="A14" s="2"/>
      <c r="B14" s="105" t="s">
        <v>166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167</v>
      </c>
      <c r="C15" s="106"/>
      <c r="D15" s="106"/>
      <c r="E15" s="56">
        <v>1712935.0178</v>
      </c>
      <c r="F15" s="23" t="s">
        <v>4</v>
      </c>
      <c r="G15" s="27">
        <v>1393898</v>
      </c>
      <c r="H15" s="23" t="s">
        <v>4</v>
      </c>
      <c r="I15" s="2"/>
    </row>
    <row r="16" spans="1:9" x14ac:dyDescent="0.25">
      <c r="A16" s="2"/>
      <c r="B16" s="105" t="s">
        <v>168</v>
      </c>
      <c r="C16" s="106"/>
      <c r="D16" s="106"/>
      <c r="E16" s="56">
        <v>196618.99779999998</v>
      </c>
      <c r="F16" s="23" t="s">
        <v>4</v>
      </c>
      <c r="G16" s="27">
        <v>197190</v>
      </c>
      <c r="H16" s="23" t="s">
        <v>4</v>
      </c>
      <c r="I16" s="2"/>
    </row>
    <row r="17" spans="1:9" x14ac:dyDescent="0.25">
      <c r="A17" s="2"/>
      <c r="B17" s="105" t="s">
        <v>169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-439617.52499999991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-447310.83168749994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74598085.308736935</v>
      </c>
      <c r="H9" s="23" t="s">
        <v>4</v>
      </c>
      <c r="I9" s="2"/>
    </row>
    <row r="10" spans="1:9" x14ac:dyDescent="0.25">
      <c r="A10" s="2"/>
      <c r="B10" s="51" t="s">
        <v>185</v>
      </c>
      <c r="C10" s="49"/>
      <c r="D10" s="49"/>
      <c r="E10" s="49"/>
      <c r="F10" s="50"/>
      <c r="G10" s="12">
        <v>-938013.26610714814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1.439324298542362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1078760.9432499642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23493423.40910485</v>
      </c>
      <c r="H9" s="23" t="s">
        <v>4</v>
      </c>
      <c r="I9" s="2"/>
    </row>
    <row r="10" spans="1:9" x14ac:dyDescent="0.25">
      <c r="A10" s="2"/>
      <c r="B10" s="52" t="s">
        <v>184</v>
      </c>
      <c r="C10" s="53"/>
      <c r="D10" s="53"/>
      <c r="E10" s="53"/>
      <c r="F10" s="54"/>
      <c r="G10" s="12">
        <v>-470236.78717209707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468521.84775633155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51104661.899632089</v>
      </c>
      <c r="H13" s="23" t="s">
        <v>4</v>
      </c>
      <c r="I13" s="2"/>
    </row>
    <row r="14" spans="1:9" x14ac:dyDescent="0.25">
      <c r="A14" s="2"/>
      <c r="B14" s="51" t="s">
        <v>186</v>
      </c>
      <c r="C14" s="49"/>
      <c r="D14" s="49"/>
      <c r="E14" s="49"/>
      <c r="F14" s="50"/>
      <c r="G14" s="12">
        <v>-467776.47893505107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911957.64720539853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1380479.4949617302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6923241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6923240.666666667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0.33333333302289248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5116937</v>
      </c>
      <c r="F10" s="12">
        <f>E10/D10</f>
        <v>68225.82666666666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1692692</v>
      </c>
      <c r="F11" s="12">
        <f t="shared" ref="F11:F25" si="0">E11/D11</f>
        <v>22569.226666666666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746223</v>
      </c>
      <c r="F12" s="12">
        <f t="shared" si="0"/>
        <v>9949.64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50</v>
      </c>
      <c r="E13" s="27">
        <v>1042990</v>
      </c>
      <c r="F13" s="12">
        <f t="shared" si="0"/>
        <v>20859.8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50</v>
      </c>
      <c r="E14" s="27">
        <v>717159</v>
      </c>
      <c r="F14" s="12">
        <f t="shared" si="0"/>
        <v>14343.18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9917279</v>
      </c>
      <c r="F15" s="12">
        <f t="shared" si="0"/>
        <v>132230.38666666666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587462</v>
      </c>
      <c r="F16" s="12">
        <f t="shared" si="0"/>
        <v>7832.8266666666668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60</v>
      </c>
      <c r="E17" s="27">
        <v>4290869</v>
      </c>
      <c r="F17" s="12">
        <f t="shared" si="0"/>
        <v>71514.483333333337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20</v>
      </c>
      <c r="E18" s="27">
        <v>2013243</v>
      </c>
      <c r="F18" s="12">
        <f t="shared" si="0"/>
        <v>100662.15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10</v>
      </c>
      <c r="E19" s="27">
        <v>1829960</v>
      </c>
      <c r="F19" s="12">
        <f t="shared" si="0"/>
        <v>182996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</v>
      </c>
      <c r="E20" s="27">
        <v>320941</v>
      </c>
      <c r="F20" s="12">
        <f t="shared" si="0"/>
        <v>64188.2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5</v>
      </c>
      <c r="E21" s="27">
        <v>1222097</v>
      </c>
      <c r="F21" s="12">
        <f t="shared" si="0"/>
        <v>244419.4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50</v>
      </c>
      <c r="E22" s="27">
        <v>519563</v>
      </c>
      <c r="F22" s="12">
        <f t="shared" si="0"/>
        <v>10391.26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50</v>
      </c>
      <c r="E23" s="27">
        <v>297695</v>
      </c>
      <c r="F23" s="12">
        <f t="shared" si="0"/>
        <v>5953.9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20</v>
      </c>
      <c r="E24" s="27">
        <v>2657046</v>
      </c>
      <c r="F24" s="12">
        <f t="shared" si="0"/>
        <v>132852.29999999999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10</v>
      </c>
      <c r="E25" s="27">
        <v>5740807</v>
      </c>
      <c r="F25" s="12">
        <f t="shared" si="0"/>
        <v>574080.69999999995</v>
      </c>
      <c r="G25" s="23" t="s">
        <v>4</v>
      </c>
      <c r="H25" s="2"/>
    </row>
    <row r="26" spans="1:8" x14ac:dyDescent="0.25">
      <c r="A26" s="2"/>
      <c r="B26" s="91" t="s">
        <v>76</v>
      </c>
      <c r="C26" s="92"/>
      <c r="D26" s="92"/>
      <c r="E26" s="93"/>
      <c r="F26" s="21">
        <f>SUM(F10:F25)</f>
        <v>1663069.28</v>
      </c>
      <c r="G26" s="22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2017-09-29T11:30:04Z</dcterms:modified>
</cp:coreProperties>
</file>