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E15" i="22" s="1"/>
  <c r="G15" i="22" s="1"/>
  <c r="F14" i="11" l="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E23" i="22"/>
  <c r="G23" i="22" l="1"/>
  <c r="G25" i="22"/>
  <c r="G24" i="22"/>
  <c r="E27" i="22"/>
  <c r="G12" i="7"/>
  <c r="E15" i="13" l="1"/>
  <c r="F11" i="11"/>
  <c r="F15" i="11"/>
  <c r="G30" i="13" l="1"/>
  <c r="E35" i="13" l="1"/>
  <c r="G35" i="13" s="1"/>
  <c r="E27" i="13"/>
  <c r="E19" i="13"/>
  <c r="G11" i="12"/>
  <c r="G23" i="12"/>
  <c r="G17" i="12"/>
  <c r="F10" i="11"/>
  <c r="F1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<sst xmlns="http://schemas.openxmlformats.org/spreadsheetml/2006/main" count="306" uniqueCount="152">
  <si>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</si>
  <si>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</si>
  <si>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</si>
  <si>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</si>
  <si>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</si>
  <si>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</si>
  <si>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</si>
  <si>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</si>
  <si>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</si>
  <si>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</si>
  <si>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</si>
  <si>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</si>
  <si>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</si>
  <si>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</si>
  <si>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</si>
  <si>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</si>
  <si>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</si>
  <si>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</si>
  <si>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</si>
  <si>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</si>
  <si>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</si>
  <si>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</si>
  <si>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</si>
  <si>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</si>
  <si>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</si>
  <si>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</si>
  <si>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</si>
  <si>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</si>
  <si>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</si>
  <si>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</si>
  <si>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</si>
  <si>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</si>
  <si>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</si>
  <si>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</si>
  <si>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</si>
  <si>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</si>
  <si>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</si>
  <si>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</si>
  <si>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</si>
  <si>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</si>
  <si>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</si>
  <si>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</si>
  <si>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</si>
  <si>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</si>
  <si>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</si>
  <si>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</si>
  <si>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</si>
  <si>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</si>
  <si>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</si>
  <si>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</si>
  <si>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</si>
  <si>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</si>
  <si>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</si>
  <si>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</si>
  <si>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</si>
  <si>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</si>
  <si>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</si>
  <si>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</si>
  <si>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</si>
  <si>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</si>
  <si>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</si>
  <si>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</si>
  <si>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</si>
  <si>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</si>
  <si>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</si>
  <si>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</si>
  <si>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</si>
  <si>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</si>
  <si>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</si>
  <si>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</si>
  <si>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</si>
  <si>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</si>
  <si>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</si>
  <si>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</si>
  <si>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</si>
  <si>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</si>
  <si>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</si>
  <si>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</si>
  <si>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</si>
  <si>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</si>
  <si>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</si>
  <si>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</si>
  <si>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</si>
  <si>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</si>
  <si>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</si>
  <si>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</si>
  <si>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</si>
  <si>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</si>
  <si>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</si>
  <si>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</si>
  <si>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</si>
  <si>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</si>
  <si>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</si>
  <si>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</si>
  <si>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</si>
  <si>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</si>
  <si>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</si>
  <si>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</si>
  <si>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</si>
  <si>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</si>
  <si>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</si>
  <si>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</si>
  <si>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</si>
  <si>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</si>
  <si>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</si>
  <si>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</si>
  <si>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</si>
  <si>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</si>
  <si>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</si>
  <si>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</si>
  <si>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</si>
  <si>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</si>
  <si>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</si>
  <si>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</si>
  <si>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</si>
  <si>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</si>
  <si>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</si>
  <si>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</si>
  <si>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</si>
  <si>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Stik på ledningsnet, Konstruktioner</t>
  </si>
  <si>
    <t>Ventiler på Ø110 mm &lt; Ledningsnet ≤ Ø 250 mm</t>
  </si>
  <si>
    <t>SRO-anlæg, vandværk</t>
  </si>
  <si>
    <t>Afregningsmålere, mekaniske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</si>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</sst>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147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65082801.572818153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18355876.887139324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16985359.565404486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32464990.83944447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150</v>
      </c>
      <c r="C13" s="43"/>
      <c r="D13" s="44"/>
      <c r="E13" s="40" t="s">
        <v>101</v>
      </c>
      <c r="F13" s="8" t="s">
        <v>4</v>
      </c>
      <c r="G13" s="41">
        <v>-1348366.9906191411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149</v>
      </c>
      <c r="C14" s="55"/>
      <c r="D14" s="56"/>
      <c r="E14" s="40" t="s">
        <v>101</v>
      </c>
      <c r="F14" s="8" t="s">
        <v>4</v>
      </c>
      <c r="G14" s="41">
        <v>-903302.93779677572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omk.'!G20</f>
        <v>-5950015.4278784981</v>
      </c>
      <c r="F15" s="8" t="s">
        <v>4</v>
      </c>
      <c r="G15" s="47">
        <f>E15*(1+E30/100)</f>
        <v>-6054140.6978663718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-2890572.1916666646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-103592.71519607306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133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-104125.26998787372</v>
      </c>
      <c r="F23" s="8" t="s">
        <v>4</v>
      </c>
      <c r="G23" s="41">
        <f>SUM(G10:G15,G18:G22)*$E$30/100</f>
        <v>1041257.291649855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-635736.64574324363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-594980.07296687027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-388476.79276895942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59028660.87495178</v>
      </c>
      <c r="F27" s="38" t="s">
        <v>4</v>
      </c>
      <c r="G27" s="51">
        <f>SUM(G10:G26)</f>
        <v>55928315.539014034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140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141</v>
      </c>
      <c r="C31" s="80"/>
      <c r="D31" s="81"/>
      <c r="E31" s="52">
        <v>1.7671642813225159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142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18040173.84485437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16693228.0741076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31906624.903630927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66640026.822592899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3">
        <v>1532709.4871999999</v>
      </c>
      <c r="F10" s="17" t="s">
        <v>4</v>
      </c>
      <c r="G10" s="21">
        <v>1426259.58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3">
        <v>261824.2726</v>
      </c>
      <c r="F11" s="17" t="s">
        <v>4</v>
      </c>
      <c r="G11" s="21">
        <v>256486.49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3">
        <v>32398.416399999998</v>
      </c>
      <c r="F13" s="17" t="s">
        <v>4</v>
      </c>
      <c r="G13" s="21">
        <v>77388.83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3">
        <v>24618049.570999999</v>
      </c>
      <c r="F14" s="17" t="s">
        <v>4</v>
      </c>
      <c r="G14" s="21">
        <v>22152814.140000001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3">
        <v>5061507.9029999999</v>
      </c>
      <c r="F16" s="17" t="s">
        <v>4</v>
      </c>
      <c r="G16" s="21">
        <v>1458661.6</v>
      </c>
      <c r="H16" s="17" t="s">
        <v>4</v>
      </c>
      <c r="I16" s="2"/>
    </row>
    <row r="17" spans="1:9" x14ac:dyDescent="0.25">
      <c r="A17" s="2"/>
      <c r="B17" s="95" t="s">
        <v>131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132</v>
      </c>
      <c r="C18" s="97"/>
      <c r="D18" s="97"/>
      <c r="E18" s="53">
        <v>0</v>
      </c>
      <c r="F18" s="17" t="s">
        <v>4</v>
      </c>
      <c r="G18" s="21">
        <v>287198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-5847681.0101999976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ØR18-19'!E30/100)</f>
        <v>-5950015.4278784981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-860191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305239.37830687826</v>
      </c>
      <c r="H10" s="17" t="s">
        <v>4</v>
      </c>
      <c r="I10" s="2"/>
    </row>
    <row r="11" spans="1:9" x14ac:dyDescent="0.25">
      <c r="A11" s="2"/>
      <c r="B11" s="98" t="s">
        <v>41</v>
      </c>
      <c r="C11" s="99"/>
      <c r="D11" s="99"/>
      <c r="E11" s="99"/>
      <c r="F11" s="100"/>
      <c r="G11" s="54">
        <f>G9-G10</f>
        <v>-1165430.3783068783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-388476.79276895942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1" t="s">
        <v>3</v>
      </c>
      <c r="G9" s="101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22181225</v>
      </c>
      <c r="F10" s="9">
        <f>E10/D10</f>
        <v>295749.66666666669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2705777</v>
      </c>
      <c r="F11" s="9">
        <f t="shared" ref="F11:F15" si="0">E11/D11</f>
        <v>36077.026666666665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495898</v>
      </c>
      <c r="F12" s="9">
        <f t="shared" si="0"/>
        <v>6611.9733333333334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10</v>
      </c>
      <c r="E13" s="21">
        <v>112961</v>
      </c>
      <c r="F13" s="9">
        <f t="shared" si="0"/>
        <v>11296.1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8</v>
      </c>
      <c r="E14" s="21">
        <v>464689</v>
      </c>
      <c r="F14" s="9">
        <f t="shared" si="0"/>
        <v>58086.125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5</v>
      </c>
      <c r="E15" s="21">
        <v>1149588</v>
      </c>
      <c r="F15" s="9">
        <f t="shared" si="0"/>
        <v>229917.6</v>
      </c>
      <c r="G15" s="17" t="s">
        <v>4</v>
      </c>
      <c r="H15" s="2"/>
    </row>
    <row r="16" spans="1:8" x14ac:dyDescent="0.25">
      <c r="A16" s="2"/>
      <c r="B16" s="91" t="s">
        <v>54</v>
      </c>
      <c r="C16" s="92"/>
      <c r="D16" s="92"/>
      <c r="E16" s="93"/>
      <c r="F16" s="15">
        <f>SUM(F10:F15)</f>
        <v>637738.4916666667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25499767.310000002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28009669</v>
      </c>
      <c r="H10" s="17" t="s">
        <v>4</v>
      </c>
      <c r="I10" s="2"/>
    </row>
    <row r="11" spans="1:9" x14ac:dyDescent="0.25">
      <c r="A11" s="2"/>
      <c r="B11" s="91" t="s">
        <v>144</v>
      </c>
      <c r="C11" s="92"/>
      <c r="D11" s="92"/>
      <c r="E11" s="92"/>
      <c r="F11" s="93"/>
      <c r="G11" s="15">
        <f>G9-G10</f>
        <v>-2509901.6899999976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5139956.0599999996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5357428</v>
      </c>
      <c r="H16" s="17" t="s">
        <v>4</v>
      </c>
      <c r="I16" s="2"/>
    </row>
    <row r="17" spans="1:9" x14ac:dyDescent="0.25">
      <c r="A17" s="2"/>
      <c r="B17" s="91" t="s">
        <v>145</v>
      </c>
      <c r="C17" s="92"/>
      <c r="D17" s="92"/>
      <c r="E17" s="92"/>
      <c r="F17" s="93"/>
      <c r="G17" s="15">
        <f>G15-G16</f>
        <v>-217471.94000000041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231146.28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146250</v>
      </c>
      <c r="H22" s="17" t="s">
        <v>4</v>
      </c>
      <c r="I22" s="2"/>
    </row>
    <row r="23" spans="1:9" x14ac:dyDescent="0.25">
      <c r="A23" s="2"/>
      <c r="B23" s="91" t="s">
        <v>146</v>
      </c>
      <c r="C23" s="92"/>
      <c r="D23" s="92"/>
      <c r="E23" s="92"/>
      <c r="F23" s="93"/>
      <c r="G23" s="15">
        <f>G21-G22</f>
        <v>84896.28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2016'!F16</f>
        <v>637738.4916666667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885833.33333333326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-248094.84166666656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67312185.194803923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5331234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4491384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233076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1862467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18</v>
      </c>
      <c r="C15" s="106"/>
      <c r="D15" s="107"/>
      <c r="E15" s="12">
        <f>SUM(E11:E14)</f>
        <v>11918161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166400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22</v>
      </c>
      <c r="C19" s="106"/>
      <c r="D19" s="107"/>
      <c r="E19" s="12">
        <f>SUM(E16:E18)</f>
        <v>166400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23</v>
      </c>
      <c r="C20" s="103"/>
      <c r="D20" s="104"/>
      <c r="E20" s="21">
        <v>-8143097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24</v>
      </c>
      <c r="C21" s="103"/>
      <c r="D21" s="104"/>
      <c r="E21" s="21">
        <v>-3941464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27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28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29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30</v>
      </c>
      <c r="C27" s="106"/>
      <c r="D27" s="107"/>
      <c r="E27" s="12">
        <f>SUM(E20:E26)</f>
        <v>-12084561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31</v>
      </c>
      <c r="C28" s="106"/>
      <c r="D28" s="107"/>
      <c r="E28" s="12">
        <f>E15+E19+E27</f>
        <v>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70</v>
      </c>
      <c r="C30" s="106"/>
      <c r="D30" s="107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8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47</v>
      </c>
      <c r="C32" s="103"/>
      <c r="D32" s="104"/>
      <c r="E32" s="21">
        <v>67104690.049999997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33</v>
      </c>
      <c r="C34" s="103"/>
      <c r="D34" s="104"/>
      <c r="E34" s="21">
        <v>311087.86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34</v>
      </c>
      <c r="C35" s="106"/>
      <c r="D35" s="107"/>
      <c r="E35" s="12">
        <f>SUM(E32:E34)</f>
        <v>67415777.909999996</v>
      </c>
      <c r="F35" s="25" t="s">
        <v>4</v>
      </c>
      <c r="G35" s="12">
        <f>-E35</f>
        <v>-67415777.909999996</v>
      </c>
      <c r="H35" s="25" t="s">
        <v>4</v>
      </c>
      <c r="I35" s="2"/>
    </row>
    <row r="36" spans="1:9" x14ac:dyDescent="0.25">
      <c r="A36" s="2"/>
      <c r="B36" s="91" t="s">
        <v>139</v>
      </c>
      <c r="C36" s="92"/>
      <c r="D36" s="92"/>
      <c r="E36" s="92"/>
      <c r="F36" s="93"/>
      <c r="G36" s="15">
        <f>$G$9+$G$28+$G$30+$G$35</f>
        <v>-103592.71519607306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138</v>
      </c>
      <c r="C10" s="110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151</v>
      </c>
      <c r="C16" s="85"/>
      <c r="D16" s="85"/>
      <c r="E16" s="86"/>
      <c r="F16" s="101" t="s">
        <v>134</v>
      </c>
      <c r="G16" s="101"/>
      <c r="H16" s="2"/>
    </row>
    <row r="17" spans="1:8" x14ac:dyDescent="0.25">
      <c r="A17" s="2"/>
      <c r="B17" s="79" t="s">
        <v>148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135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136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2017-10-13T12:00:39Z</dcterms:modified>
</cp:coreProperties>
</file>