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25" i="11" l="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E15" i="22"/>
  <c r="G12" i="7"/>
  <c r="G15" i="22" l="1"/>
  <c r="E23" i="22"/>
  <c r="E27" i="22" s="1"/>
  <c r="E15" i="13"/>
  <c r="F11" i="11"/>
  <c r="F26" i="11"/>
  <c r="G23" i="22" l="1"/>
  <c r="G30" i="13"/>
  <c r="E35" i="13" l="1"/>
  <c r="G35" i="13" s="1"/>
  <c r="E27" i="13"/>
  <c r="E19" i="13"/>
  <c r="G11" i="12"/>
  <c r="G23" i="12"/>
  <c r="G17" i="12"/>
  <c r="F10" i="11"/>
  <c r="F27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<sst xmlns="http://schemas.openxmlformats.org/spreadsheetml/2006/main" count="328" uniqueCount="157">
  <si>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</si>
  <si>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</si>
  <si>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</si>
  <si>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</si>
  <si>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</si>
  <si>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</si>
  <si>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</si>
  <si>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</si>
  <si>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</si>
  <si>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</si>
  <si>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</si>
  <si>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</si>
  <si>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</si>
  <si>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</si>
  <si>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</si>
  <si>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</si>
  <si>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</si>
  <si>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</si>
  <si>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</si>
  <si>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</si>
  <si>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</si>
  <si>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</si>
  <si>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</si>
  <si>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</si>
  <si>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</si>
  <si>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</si>
  <si>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</si>
  <si>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</si>
  <si>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</si>
  <si>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</si>
  <si>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</si>
  <si>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</si>
  <si>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</si>
  <si>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</si>
  <si>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</si>
  <si>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</si>
  <si>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</si>
  <si>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</si>
  <si>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</si>
  <si>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</si>
  <si>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</si>
  <si>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</si>
  <si>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</si>
  <si>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</si>
  <si>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</si>
  <si>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</si>
  <si>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</si>
  <si>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</si>
  <si>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</si>
  <si>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</si>
  <si>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</si>
  <si>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</si>
  <si>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</si>
  <si>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</si>
  <si>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</si>
  <si>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</si>
  <si>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</si>
  <si>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</si>
  <si>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</si>
  <si>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</si>
  <si>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</si>
  <si>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</si>
  <si>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</si>
  <si>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</si>
  <si>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</si>
  <si>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</si>
  <si>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</si>
  <si>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</si>
  <si>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</si>
  <si>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</si>
  <si>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</si>
  <si>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</si>
  <si>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</si>
  <si>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</si>
  <si>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</si>
  <si>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</si>
  <si>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</si>
  <si>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</si>
  <si>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</si>
  <si>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</si>
  <si>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</si>
  <si>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</si>
  <si>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</si>
  <si>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</si>
  <si>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</si>
  <si>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</si>
  <si>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</si>
  <si>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</si>
  <si>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</si>
  <si>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</si>
  <si>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</si>
  <si>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</si>
  <si>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</si>
  <si>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</si>
  <si>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</si>
  <si>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</si>
  <si>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</si>
  <si>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</si>
  <si>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</si>
  <si>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</si>
  <si>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</si>
  <si>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</si>
  <si>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</si>
  <si>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</si>
  <si>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</si>
  <si>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</si>
  <si>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</si>
  <si>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</si>
  <si>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</si>
  <si>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</si>
  <si>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</si>
  <si>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</si>
  <si>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</si>
  <si>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</si>
  <si>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</si>
  <si>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</si>
  <si>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</si>
  <si>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</si>
  <si>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</si>
  <si>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Arbejdsplads</t>
  </si>
  <si>
    <t>Køretøjer, entreprenørmaskiner</t>
  </si>
  <si>
    <t>Ventiler på ledningsnet ≤ Ø50 mm</t>
  </si>
  <si>
    <t>Ventiler på Ø 50mm &lt; Ledningsnet ≤ Ø110 mm</t>
  </si>
  <si>
    <t>Ø 50mm &lt; Ledningsnet ≤ Ø110 mm</t>
  </si>
  <si>
    <t>Ledningsnet ≤ Ø50 mm</t>
  </si>
  <si>
    <t>Elanlæg</t>
  </si>
  <si>
    <t>Ventiler på Ø110 mm &lt; Ledningsnet ≤ Ø 250 mm</t>
  </si>
  <si>
    <t>Ø110 mm &lt; Ledningsnet ≤ Ø 250 mm</t>
  </si>
  <si>
    <t>SRO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</si>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</sst>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23" t="s">
        <v>152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27524064.885626193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8504493.8461632617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7004200.1613202272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11941645.387420449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155</v>
      </c>
      <c r="C13" s="43"/>
      <c r="D13" s="44"/>
      <c r="E13" s="40" t="s">
        <v>101</v>
      </c>
      <c r="F13" s="8" t="s">
        <v>4</v>
      </c>
      <c r="G13" s="41">
        <v>-348716.98293300119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154</v>
      </c>
      <c r="C14" s="55"/>
      <c r="D14" s="56"/>
      <c r="E14" s="40" t="s">
        <v>101</v>
      </c>
      <c r="F14" s="8" t="s">
        <v>4</v>
      </c>
      <c r="G14" s="41">
        <v>-141886.60070557002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-1393871.5540310002</v>
      </c>
      <c r="F15" s="8" t="s">
        <v>4</v>
      </c>
      <c r="G15" s="47">
        <f>E15*(1+E30/100)</f>
        <v>-1418264.3062265429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928124.20050000004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0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138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-24392.752195542507</v>
      </c>
      <c r="F23" s="8" t="s">
        <v>4</v>
      </c>
      <c r="G23" s="41">
        <f>SUM(G10:G15,G18:G22)*$E$30/100</f>
        <v>446975.7513381794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-289558.61081501562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-14367.826969917018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524602.37830687826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26105800.579399653</v>
      </c>
      <c r="F27" s="38" t="s">
        <v>4</v>
      </c>
      <c r="G27" s="51">
        <f>SUM(G10:G26)</f>
        <v>27137247.397398949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145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146</v>
      </c>
      <c r="C31" s="80"/>
      <c r="D31" s="81"/>
      <c r="E31" s="52">
        <v>9.4024699999999989E-2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147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8358224.9102341635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6883734.8022803208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11736260.82301764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26978220.535532124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129</v>
      </c>
      <c r="C10" s="96"/>
      <c r="D10" s="96"/>
      <c r="E10" s="53">
        <v>62849.2618</v>
      </c>
      <c r="F10" s="17" t="s">
        <v>4</v>
      </c>
      <c r="G10" s="21">
        <v>57478</v>
      </c>
      <c r="H10" s="17" t="s">
        <v>4</v>
      </c>
      <c r="I10" s="2"/>
    </row>
    <row r="11" spans="1:9" x14ac:dyDescent="0.25">
      <c r="A11" s="2"/>
      <c r="B11" s="95" t="s">
        <v>130</v>
      </c>
      <c r="C11" s="96"/>
      <c r="D11" s="96"/>
      <c r="E11" s="53">
        <v>157321.8964</v>
      </c>
      <c r="F11" s="17" t="s">
        <v>4</v>
      </c>
      <c r="G11" s="21">
        <v>110089</v>
      </c>
      <c r="H11" s="17" t="s">
        <v>4</v>
      </c>
      <c r="I11" s="2"/>
    </row>
    <row r="12" spans="1:9" x14ac:dyDescent="0.25">
      <c r="A12" s="2"/>
      <c r="B12" s="95" t="s">
        <v>131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132</v>
      </c>
      <c r="C13" s="96"/>
      <c r="D13" s="96"/>
      <c r="E13" s="53">
        <v>12312.0358</v>
      </c>
      <c r="F13" s="17" t="s">
        <v>4</v>
      </c>
      <c r="G13" s="21">
        <v>33258</v>
      </c>
      <c r="H13" s="17" t="s">
        <v>4</v>
      </c>
      <c r="I13" s="2"/>
    </row>
    <row r="14" spans="1:9" x14ac:dyDescent="0.25">
      <c r="A14" s="2"/>
      <c r="B14" s="95" t="s">
        <v>133</v>
      </c>
      <c r="C14" s="96"/>
      <c r="D14" s="96"/>
      <c r="E14" s="53">
        <v>11356596.3192</v>
      </c>
      <c r="F14" s="17" t="s">
        <v>4</v>
      </c>
      <c r="G14" s="21">
        <v>9827945</v>
      </c>
      <c r="H14" s="17" t="s">
        <v>4</v>
      </c>
      <c r="I14" s="2"/>
    </row>
    <row r="15" spans="1:9" x14ac:dyDescent="0.25">
      <c r="A15" s="2"/>
      <c r="B15" s="95" t="s">
        <v>134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135</v>
      </c>
      <c r="C16" s="96"/>
      <c r="D16" s="96"/>
      <c r="E16" s="53">
        <v>0</v>
      </c>
      <c r="F16" s="17" t="s">
        <v>4</v>
      </c>
      <c r="G16" s="21">
        <v>25998</v>
      </c>
      <c r="H16" s="17" t="s">
        <v>4</v>
      </c>
      <c r="I16" s="2"/>
    </row>
    <row r="17" spans="1:9" x14ac:dyDescent="0.25">
      <c r="A17" s="2"/>
      <c r="B17" s="95" t="s">
        <v>136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137</v>
      </c>
      <c r="C18" s="98"/>
      <c r="D18" s="98"/>
      <c r="E18" s="53">
        <v>0</v>
      </c>
      <c r="F18" s="17" t="s">
        <v>4</v>
      </c>
      <c r="G18" s="21">
        <v>164413.18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-1369898.3332000002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-1393871.5540310002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5130069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3556261.8650793652</v>
      </c>
      <c r="H10" s="17" t="s">
        <v>4</v>
      </c>
      <c r="I10" s="2"/>
    </row>
    <row r="11" spans="1:9" x14ac:dyDescent="0.25">
      <c r="A11" s="2"/>
      <c r="B11" s="99" t="s">
        <v>41</v>
      </c>
      <c r="C11" s="100"/>
      <c r="D11" s="100"/>
      <c r="E11" s="100"/>
      <c r="F11" s="101"/>
      <c r="G11" s="54">
        <f>G9-G10</f>
        <v>1573807.1349206348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524602.37830687826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2" t="s">
        <v>3</v>
      </c>
      <c r="G9" s="102"/>
      <c r="H9" s="2"/>
    </row>
    <row r="10" spans="1:8" x14ac:dyDescent="0.25">
      <c r="A10" s="2"/>
      <c r="B10" s="42" t="s">
        <v>118</v>
      </c>
      <c r="C10" s="28">
        <v>2016</v>
      </c>
      <c r="D10" s="22">
        <v>8</v>
      </c>
      <c r="E10" s="21">
        <v>54987.18</v>
      </c>
      <c r="F10" s="9">
        <f>E10/D10</f>
        <v>6873.3975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5</v>
      </c>
      <c r="E11" s="21">
        <v>560215.48</v>
      </c>
      <c r="F11" s="9">
        <f t="shared" ref="F11:F26" si="0">E11/D11</f>
        <v>112043.09599999999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5</v>
      </c>
      <c r="E12" s="21">
        <v>33833.5</v>
      </c>
      <c r="F12" s="9">
        <f t="shared" si="0"/>
        <v>6766.7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40000</v>
      </c>
      <c r="F13" s="9">
        <f t="shared" si="0"/>
        <v>533.33333333333337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15292.67</v>
      </c>
      <c r="F14" s="9">
        <f t="shared" si="0"/>
        <v>203.90226666666666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110000</v>
      </c>
      <c r="F15" s="9">
        <f t="shared" si="0"/>
        <v>1466.6666666666667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100000</v>
      </c>
      <c r="F16" s="9">
        <f t="shared" si="0"/>
        <v>1333.3333333333333</v>
      </c>
      <c r="G16" s="17" t="s">
        <v>4</v>
      </c>
      <c r="H16" s="2"/>
    </row>
    <row r="17" spans="1:8" x14ac:dyDescent="0.25">
      <c r="A17" s="2"/>
      <c r="B17" s="42" t="s">
        <v>118</v>
      </c>
      <c r="C17" s="28">
        <v>2016</v>
      </c>
      <c r="D17" s="22">
        <v>8</v>
      </c>
      <c r="E17" s="21">
        <v>58497</v>
      </c>
      <c r="F17" s="9">
        <f t="shared" si="0"/>
        <v>7312.125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20</v>
      </c>
      <c r="E18" s="21">
        <v>30000</v>
      </c>
      <c r="F18" s="9">
        <f t="shared" si="0"/>
        <v>1500</v>
      </c>
      <c r="G18" s="17" t="s">
        <v>4</v>
      </c>
      <c r="H18" s="2"/>
    </row>
    <row r="19" spans="1:8" x14ac:dyDescent="0.25">
      <c r="A19" s="2"/>
      <c r="B19" s="42" t="s">
        <v>121</v>
      </c>
      <c r="C19" s="28">
        <v>2016</v>
      </c>
      <c r="D19" s="22">
        <v>75</v>
      </c>
      <c r="E19" s="21">
        <v>1380000</v>
      </c>
      <c r="F19" s="9">
        <f t="shared" si="0"/>
        <v>18400</v>
      </c>
      <c r="G19" s="17" t="s">
        <v>4</v>
      </c>
      <c r="H19" s="2"/>
    </row>
    <row r="20" spans="1:8" x14ac:dyDescent="0.25">
      <c r="A20" s="2"/>
      <c r="B20" s="42" t="s">
        <v>122</v>
      </c>
      <c r="C20" s="28">
        <v>2016</v>
      </c>
      <c r="D20" s="22">
        <v>75</v>
      </c>
      <c r="E20" s="21">
        <v>730000</v>
      </c>
      <c r="F20" s="9">
        <f t="shared" si="0"/>
        <v>9733.3333333333339</v>
      </c>
      <c r="G20" s="17" t="s">
        <v>4</v>
      </c>
      <c r="H20" s="2"/>
    </row>
    <row r="21" spans="1:8" x14ac:dyDescent="0.25">
      <c r="A21" s="2"/>
      <c r="B21" s="42" t="s">
        <v>126</v>
      </c>
      <c r="C21" s="28">
        <v>2016</v>
      </c>
      <c r="D21" s="22">
        <v>75</v>
      </c>
      <c r="E21" s="21">
        <v>495862</v>
      </c>
      <c r="F21" s="9">
        <f t="shared" si="0"/>
        <v>6611.4933333333329</v>
      </c>
      <c r="G21" s="17" t="s">
        <v>4</v>
      </c>
      <c r="H21" s="2"/>
    </row>
    <row r="22" spans="1:8" x14ac:dyDescent="0.25">
      <c r="A22" s="2"/>
      <c r="B22" s="42" t="s">
        <v>123</v>
      </c>
      <c r="C22" s="28">
        <v>2016</v>
      </c>
      <c r="D22" s="22">
        <v>75</v>
      </c>
      <c r="E22" s="21">
        <v>100000</v>
      </c>
      <c r="F22" s="9">
        <f t="shared" si="0"/>
        <v>1333.3333333333333</v>
      </c>
      <c r="G22" s="17" t="s">
        <v>4</v>
      </c>
      <c r="H22" s="2"/>
    </row>
    <row r="23" spans="1:8" x14ac:dyDescent="0.25">
      <c r="A23" s="2"/>
      <c r="B23" s="42" t="s">
        <v>127</v>
      </c>
      <c r="C23" s="28">
        <v>2016</v>
      </c>
      <c r="D23" s="22">
        <v>75</v>
      </c>
      <c r="E23" s="21">
        <v>1650000.23</v>
      </c>
      <c r="F23" s="9">
        <f t="shared" si="0"/>
        <v>22000.003066666668</v>
      </c>
      <c r="G23" s="17" t="s">
        <v>4</v>
      </c>
      <c r="H23" s="2"/>
    </row>
    <row r="24" spans="1:8" x14ac:dyDescent="0.25">
      <c r="A24" s="2"/>
      <c r="B24" s="42" t="s">
        <v>128</v>
      </c>
      <c r="C24" s="28">
        <v>2016</v>
      </c>
      <c r="D24" s="22">
        <v>10</v>
      </c>
      <c r="E24" s="21">
        <v>40000</v>
      </c>
      <c r="F24" s="9">
        <f t="shared" si="0"/>
        <v>4000</v>
      </c>
      <c r="G24" s="17" t="s">
        <v>4</v>
      </c>
      <c r="H24" s="2"/>
    </row>
    <row r="25" spans="1:8" x14ac:dyDescent="0.25">
      <c r="A25" s="2"/>
      <c r="B25" s="42" t="s">
        <v>127</v>
      </c>
      <c r="C25" s="28">
        <v>2016</v>
      </c>
      <c r="D25" s="22">
        <v>75</v>
      </c>
      <c r="E25" s="21">
        <v>48362.39</v>
      </c>
      <c r="F25" s="9">
        <f t="shared" si="0"/>
        <v>644.83186666666666</v>
      </c>
      <c r="G25" s="17" t="s">
        <v>4</v>
      </c>
      <c r="H25" s="2"/>
    </row>
    <row r="26" spans="1:8" x14ac:dyDescent="0.25">
      <c r="A26" s="2"/>
      <c r="B26" s="42" t="s">
        <v>124</v>
      </c>
      <c r="C26" s="28">
        <v>2016</v>
      </c>
      <c r="D26" s="22">
        <v>75</v>
      </c>
      <c r="E26" s="21">
        <v>233323.86</v>
      </c>
      <c r="F26" s="9">
        <f t="shared" si="0"/>
        <v>3110.9847999999997</v>
      </c>
      <c r="G26" s="17" t="s">
        <v>4</v>
      </c>
      <c r="H26" s="2"/>
    </row>
    <row r="27" spans="1:8" x14ac:dyDescent="0.25">
      <c r="A27" s="2"/>
      <c r="B27" s="91" t="s">
        <v>54</v>
      </c>
      <c r="C27" s="92"/>
      <c r="D27" s="92"/>
      <c r="E27" s="93"/>
      <c r="F27" s="15">
        <f>SUM(F10:F26)</f>
        <v>203866.53383333338</v>
      </c>
      <c r="G27" s="16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11551622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10808200</v>
      </c>
      <c r="H10" s="17" t="s">
        <v>4</v>
      </c>
      <c r="I10" s="2"/>
    </row>
    <row r="11" spans="1:9" x14ac:dyDescent="0.25">
      <c r="A11" s="2"/>
      <c r="B11" s="91" t="s">
        <v>149</v>
      </c>
      <c r="C11" s="92"/>
      <c r="D11" s="92"/>
      <c r="E11" s="92"/>
      <c r="F11" s="93"/>
      <c r="G11" s="15">
        <f>G9-G10</f>
        <v>743422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639620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320000</v>
      </c>
      <c r="H16" s="17" t="s">
        <v>4</v>
      </c>
      <c r="I16" s="2"/>
    </row>
    <row r="17" spans="1:9" x14ac:dyDescent="0.25">
      <c r="A17" s="2"/>
      <c r="B17" s="91" t="s">
        <v>150</v>
      </c>
      <c r="C17" s="92"/>
      <c r="D17" s="92"/>
      <c r="E17" s="92"/>
      <c r="F17" s="93"/>
      <c r="G17" s="15">
        <f>G15-G16</f>
        <v>319620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84549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50000</v>
      </c>
      <c r="H22" s="17" t="s">
        <v>4</v>
      </c>
      <c r="I22" s="2"/>
    </row>
    <row r="23" spans="1:9" x14ac:dyDescent="0.25">
      <c r="A23" s="2"/>
      <c r="B23" s="91" t="s">
        <v>151</v>
      </c>
      <c r="C23" s="92"/>
      <c r="D23" s="92"/>
      <c r="E23" s="92"/>
      <c r="F23" s="93"/>
      <c r="G23" s="15">
        <f>G21-G22</f>
        <v>34549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2016'!F27</f>
        <v>203866.53383333338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373333.33333333337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-169466.79949999999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26789763.586881112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4122925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1362261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106737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787100</v>
      </c>
      <c r="F14" s="17" t="s">
        <v>4</v>
      </c>
      <c r="G14" s="10"/>
      <c r="H14" s="30"/>
      <c r="I14" s="2"/>
    </row>
    <row r="15" spans="1:9" x14ac:dyDescent="0.25">
      <c r="A15" s="2"/>
      <c r="B15" s="106" t="s">
        <v>18</v>
      </c>
      <c r="C15" s="107"/>
      <c r="D15" s="108"/>
      <c r="E15" s="12">
        <f>SUM(E11:E14)</f>
        <v>6379023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336000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6" t="s">
        <v>22</v>
      </c>
      <c r="C19" s="107"/>
      <c r="D19" s="108"/>
      <c r="E19" s="12">
        <f>SUM(E16:E18)</f>
        <v>336000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3" t="s">
        <v>23</v>
      </c>
      <c r="C20" s="104"/>
      <c r="D20" s="105"/>
      <c r="E20" s="21">
        <v>-717180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3" t="s">
        <v>24</v>
      </c>
      <c r="C21" s="104"/>
      <c r="D21" s="105"/>
      <c r="E21" s="21">
        <v>-4984125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-8982140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3" t="s">
        <v>27</v>
      </c>
      <c r="C24" s="104"/>
      <c r="D24" s="105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3" t="s">
        <v>28</v>
      </c>
      <c r="C25" s="104"/>
      <c r="D25" s="105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3" t="s">
        <v>29</v>
      </c>
      <c r="C26" s="104"/>
      <c r="D26" s="105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6" t="s">
        <v>30</v>
      </c>
      <c r="C27" s="107"/>
      <c r="D27" s="108"/>
      <c r="E27" s="12">
        <f>SUM(E20:E26)</f>
        <v>-14683445</v>
      </c>
      <c r="F27" s="25" t="s">
        <v>4</v>
      </c>
      <c r="G27" s="11"/>
      <c r="H27" s="31"/>
      <c r="I27" s="2"/>
    </row>
    <row r="28" spans="1:9" x14ac:dyDescent="0.25">
      <c r="A28" s="2"/>
      <c r="B28" s="106" t="s">
        <v>31</v>
      </c>
      <c r="C28" s="107"/>
      <c r="D28" s="108"/>
      <c r="E28" s="12">
        <f>E15+E19+E27</f>
        <v>-7968422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286136.58688111231</v>
      </c>
      <c r="F30" s="25" t="s">
        <v>4</v>
      </c>
      <c r="G30" s="12">
        <f>-$E$30</f>
        <v>-286136.58688111231</v>
      </c>
      <c r="H30" s="25" t="s">
        <v>4</v>
      </c>
      <c r="I30" s="2"/>
    </row>
    <row r="31" spans="1:9" x14ac:dyDescent="0.25">
      <c r="A31" s="2"/>
      <c r="B31" s="109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47</v>
      </c>
      <c r="C32" s="104"/>
      <c r="D32" s="105"/>
      <c r="E32" s="21">
        <v>25922763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3" t="s">
        <v>33</v>
      </c>
      <c r="C34" s="104"/>
      <c r="D34" s="105"/>
      <c r="E34" s="21">
        <v>580864</v>
      </c>
      <c r="F34" s="17" t="s">
        <v>4</v>
      </c>
      <c r="G34" s="11"/>
      <c r="H34" s="31"/>
      <c r="I34" s="2"/>
    </row>
    <row r="35" spans="1:9" x14ac:dyDescent="0.25">
      <c r="A35" s="2"/>
      <c r="B35" s="106" t="s">
        <v>34</v>
      </c>
      <c r="C35" s="107"/>
      <c r="D35" s="108"/>
      <c r="E35" s="12">
        <f>SUM(E32:E34)</f>
        <v>26503627</v>
      </c>
      <c r="F35" s="25" t="s">
        <v>4</v>
      </c>
      <c r="G35" s="12">
        <f>-E35</f>
        <v>-26503627</v>
      </c>
      <c r="H35" s="25" t="s">
        <v>4</v>
      </c>
      <c r="I35" s="2"/>
    </row>
    <row r="36" spans="1:9" x14ac:dyDescent="0.25">
      <c r="A36" s="2"/>
      <c r="B36" s="91" t="s">
        <v>144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143</v>
      </c>
      <c r="C10" s="111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156</v>
      </c>
      <c r="C16" s="85"/>
      <c r="D16" s="85"/>
      <c r="E16" s="86"/>
      <c r="F16" s="102" t="s">
        <v>139</v>
      </c>
      <c r="G16" s="102"/>
      <c r="H16" s="2"/>
    </row>
    <row r="17" spans="1:8" x14ac:dyDescent="0.25">
      <c r="A17" s="2"/>
      <c r="B17" s="79" t="s">
        <v>153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141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2017-10-13T12:01:15Z</dcterms:modified>
</cp:coreProperties>
</file>