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32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3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<sst xmlns="http://schemas.openxmlformats.org/spreadsheetml/2006/main" count="377" uniqueCount="186">
  <si>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</si>
  <si>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</si>
  <si>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</si>
  <si>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</si>
  <si>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</si>
  <si>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</si>
  <si>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</si>
  <si>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</si>
  <si>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</si>
  <si>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</si>
  <si>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</si>
  <si>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</si>
  <si>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</si>
  <si>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</si>
  <si>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</si>
  <si>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</si>
  <si>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</si>
  <si>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</si>
  <si>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</si>
  <si>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</si>
  <si>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</si>
  <si>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</si>
  <si>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</si>
  <si>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</si>
  <si>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</si>
  <si>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</si>
  <si>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</si>
  <si>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</si>
  <si>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</si>
  <si>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</si>
  <si>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</si>
  <si>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</si>
  <si>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</si>
  <si>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</si>
  <si>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</si>
  <si>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</si>
  <si>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</si>
  <si>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</si>
  <si>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</si>
  <si>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</si>
  <si>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</si>
  <si>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</si>
  <si>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</si>
  <si>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</si>
  <si>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</si>
  <si>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</si>
  <si>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</si>
  <si>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</si>
  <si>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</si>
  <si>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</si>
  <si>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</si>
  <si>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</si>
  <si>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</si>
  <si>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</si>
  <si>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</si>
  <si>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</si>
  <si>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</si>
  <si>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</si>
  <si>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</si>
  <si>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</si>
  <si>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</si>
  <si>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</si>
  <si>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</si>
  <si>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</si>
  <si>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</si>
  <si>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</si>
  <si>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</si>
  <si>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</si>
  <si>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</si>
  <si>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</si>
  <si>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</si>
  <si>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</si>
  <si>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</si>
  <si>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</si>
  <si>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</si>
  <si>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</si>
  <si>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</si>
  <si>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</si>
  <si>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</si>
  <si>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</si>
  <si>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</si>
  <si>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</si>
  <si>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</si>
  <si>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</si>
  <si>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</si>
  <si>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</si>
  <si>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</si>
  <si>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</si>
  <si>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</si>
  <si>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</si>
  <si>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</si>
  <si>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</si>
  <si>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</si>
  <si>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</si>
  <si>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</si>
  <si>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</si>
  <si>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</si>
  <si>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</si>
  <si>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</si>
  <si>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</si>
  <si>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</si>
  <si>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</si>
  <si>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</si>
  <si>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</si>
  <si>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</si>
  <si>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</si>
  <si>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</si>
  <si>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</si>
  <si>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</si>
  <si>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</si>
  <si>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</si>
  <si>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</si>
  <si>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</si>
  <si>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</si>
  <si>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</si>
  <si>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</si>
  <si>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</si>
  <si>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</si>
  <si>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</si>
  <si>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</si>
  <si>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</si>
  <si>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</si>
  <si>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</si>
  <si>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</si>
  <si>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</si>
  <si>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</si>
  <si>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</si>
  <si>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</si>
  <si>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</si>
  <si>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</si>
  <si>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</si>
  <si>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</si>
  <si>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</si>
  <si>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</si>
  <si>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</si>
  <si>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</si>
  <si>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</si>
  <si>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</si>
  <si>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</si>
  <si>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</si>
  <si>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</si>
  <si>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</si>
  <si>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</si>
  <si>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</si>
  <si>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</si>
  <si>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</si>
  <si>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SRO</t>
  </si>
  <si>
    <t>Sand- og fedtfang, SRO</t>
  </si>
  <si>
    <t>Forklaring, SRO</t>
  </si>
  <si>
    <t>Beluftningstanke, SRO</t>
  </si>
  <si>
    <t>Efterklaringstanke, SRO</t>
  </si>
  <si>
    <t>Disp.planer, kloak</t>
  </si>
  <si>
    <t>Ledningsnet ≤ Ø 200 mm</t>
  </si>
  <si>
    <t>Ø 200 mm &lt; Ledningsnet ≤ Ø 500 mm</t>
  </si>
  <si>
    <t>Ø 500 mm &lt; Ledningsnet ≤ Ø 800 mm</t>
  </si>
  <si>
    <t>Jordbassin Klasse A</t>
  </si>
  <si>
    <t>Ø 800 mm &lt; Ledningsnet ≤ Ø 1000 mm</t>
  </si>
  <si>
    <t>Strømpeforing Ø 200 mm &lt; Ledningsnet ≤ Ø 500 mm</t>
  </si>
  <si>
    <t>Strømpeforing Ø 500 mm &lt; Ledningsnet ≤ Ø 800 mm</t>
  </si>
  <si>
    <t>Strømpeforing Ø 800 mm &lt; Ledningsnet ≤ Ø 1000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</si>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</sst>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175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1921025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1407800</v>
      </c>
      <c r="H10" s="23" t="s">
        <v>4</v>
      </c>
      <c r="I10" s="2"/>
    </row>
    <row r="11" spans="1:9" x14ac:dyDescent="0.25">
      <c r="A11" s="2"/>
      <c r="B11" s="91" t="s">
        <v>176</v>
      </c>
      <c r="C11" s="92"/>
      <c r="D11" s="92"/>
      <c r="E11" s="92"/>
      <c r="F11" s="93"/>
      <c r="G11" s="21">
        <f>G9-G10</f>
        <v>513225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177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630192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925000</v>
      </c>
      <c r="H16" s="23" t="s">
        <v>4</v>
      </c>
      <c r="I16" s="2"/>
    </row>
    <row r="17" spans="1:9" x14ac:dyDescent="0.25">
      <c r="A17" s="2"/>
      <c r="B17" s="91" t="s">
        <v>177</v>
      </c>
      <c r="C17" s="92"/>
      <c r="D17" s="92"/>
      <c r="E17" s="92"/>
      <c r="F17" s="93"/>
      <c r="G17" s="21">
        <f>G15-G16</f>
        <v>-294808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178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713544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593000</v>
      </c>
      <c r="H22" s="23" t="s">
        <v>4</v>
      </c>
      <c r="I22" s="2"/>
    </row>
    <row r="23" spans="1:9" x14ac:dyDescent="0.25">
      <c r="A23" s="2"/>
      <c r="B23" s="91" t="s">
        <v>178</v>
      </c>
      <c r="C23" s="92"/>
      <c r="D23" s="92"/>
      <c r="E23" s="92"/>
      <c r="F23" s="93"/>
      <c r="G23" s="21">
        <f>G21-G22</f>
        <v>120544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179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179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2016'!F33</f>
        <v>550057.28666666662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416666.66666666663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133390.62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57157266.290314481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27221068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3057239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-117583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1142333.3333333335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31303057.333333332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3239362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3239362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-2616821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-18331761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-12669599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-33618181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924238.33333332837</v>
      </c>
      <c r="F28" s="38" t="s">
        <v>4</v>
      </c>
      <c r="G28" s="1">
        <f>IF(E28&lt;0,0,-E28)</f>
        <v>-924238.33333332837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42987668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2921248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45908916</v>
      </c>
      <c r="F35" s="38" t="s">
        <v>4</v>
      </c>
      <c r="G35" s="18">
        <f>-E35</f>
        <v>-45908916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10324111.956981152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173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185</v>
      </c>
      <c r="C16" s="86"/>
      <c r="D16" s="86"/>
      <c r="E16" s="87"/>
      <c r="F16" s="113" t="s">
        <v>169</v>
      </c>
      <c r="G16" s="113"/>
      <c r="H16" s="2"/>
    </row>
    <row r="17" spans="1:8" x14ac:dyDescent="0.25">
      <c r="A17" s="2"/>
      <c r="B17" s="95" t="s">
        <v>181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170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171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53138037.657803565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1415041.68066924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523075.36092899996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183</v>
      </c>
      <c r="C12" s="49"/>
      <c r="D12" s="50"/>
      <c r="E12" s="12">
        <f>'Fane 5. Individuelt eff.krav'!G10</f>
        <v>-883453.99571603804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168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923609.0329027893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316686.59344690421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958174.42330179084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174</v>
      </c>
      <c r="C22" s="97"/>
      <c r="D22" s="98"/>
      <c r="E22" s="18">
        <f>SUM(E9,E11:E17,E19)-SUM(E20:E21)</f>
        <v>52426407.039170623</v>
      </c>
      <c r="F22" s="19" t="s">
        <v>4</v>
      </c>
      <c r="G22" s="18">
        <f>E22</f>
        <v>52426407.039170623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513225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-294808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120544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133390.62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472351.62</v>
      </c>
      <c r="F31" s="19" t="s">
        <v>4</v>
      </c>
      <c r="G31" s="18">
        <f>E31</f>
        <v>472351.62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10324111.956981152</v>
      </c>
      <c r="F33" s="19" t="s">
        <v>4</v>
      </c>
      <c r="G33" s="18">
        <f>E33</f>
        <v>10324111.956981152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63222870.616151772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52426407.039170623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1972034.0898262092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917462.12318548595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314287.32185800397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956905.61882071081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174</v>
      </c>
      <c r="C14" s="97"/>
      <c r="D14" s="98"/>
      <c r="E14" s="18">
        <f>$E$9+$E$11-$E$12-$E$13</f>
        <v>52072676.221677393</v>
      </c>
      <c r="F14" s="19" t="s">
        <v>4</v>
      </c>
      <c r="G14" s="18">
        <f>E14</f>
        <v>52072676.221677393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52072676.221677393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16718015.33652059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35004980.640613735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1415041.68066924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53138037.657803565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160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161</v>
      </c>
      <c r="C11" s="106"/>
      <c r="D11" s="10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5" t="s">
        <v>162</v>
      </c>
      <c r="C12" s="106"/>
      <c r="D12" s="106"/>
      <c r="E12" s="56">
        <v>10886.473599999999</v>
      </c>
      <c r="F12" s="23" t="s">
        <v>4</v>
      </c>
      <c r="G12" s="27">
        <v>720016</v>
      </c>
      <c r="H12" s="23" t="s">
        <v>4</v>
      </c>
      <c r="I12" s="2"/>
    </row>
    <row r="13" spans="1:9" x14ac:dyDescent="0.25">
      <c r="A13" s="2"/>
      <c r="B13" s="105" t="s">
        <v>163</v>
      </c>
      <c r="C13" s="106"/>
      <c r="D13" s="106"/>
      <c r="E13" s="56">
        <v>32399.4126</v>
      </c>
      <c r="F13" s="23" t="s">
        <v>4</v>
      </c>
      <c r="G13" s="27">
        <v>44709</v>
      </c>
      <c r="H13" s="23" t="s">
        <v>4</v>
      </c>
      <c r="I13" s="2"/>
    </row>
    <row r="14" spans="1:9" x14ac:dyDescent="0.25">
      <c r="A14" s="2"/>
      <c r="B14" s="105" t="s">
        <v>164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165</v>
      </c>
      <c r="C15" s="106"/>
      <c r="D15" s="106"/>
      <c r="E15" s="56">
        <v>1281167.9909999999</v>
      </c>
      <c r="F15" s="23" t="s">
        <v>4</v>
      </c>
      <c r="G15" s="27">
        <v>1073068</v>
      </c>
      <c r="H15" s="23" t="s">
        <v>4</v>
      </c>
      <c r="I15" s="2"/>
    </row>
    <row r="16" spans="1:9" x14ac:dyDescent="0.25">
      <c r="A16" s="2"/>
      <c r="B16" s="105" t="s">
        <v>166</v>
      </c>
      <c r="C16" s="106"/>
      <c r="D16" s="106"/>
      <c r="E16" s="56">
        <v>72842.144</v>
      </c>
      <c r="F16" s="23" t="s">
        <v>4</v>
      </c>
      <c r="G16" s="27">
        <v>73582</v>
      </c>
      <c r="H16" s="23" t="s">
        <v>4</v>
      </c>
      <c r="I16" s="2"/>
    </row>
    <row r="17" spans="1:9" x14ac:dyDescent="0.25">
      <c r="A17" s="2"/>
      <c r="B17" s="105" t="s">
        <v>167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514078.97879999992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523075.36092899996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51722995.977134325</v>
      </c>
      <c r="H9" s="23" t="s">
        <v>4</v>
      </c>
      <c r="I9" s="2"/>
    </row>
    <row r="10" spans="1:9" x14ac:dyDescent="0.25">
      <c r="A10" s="2"/>
      <c r="B10" s="48" t="s">
        <v>183</v>
      </c>
      <c r="C10" s="49"/>
      <c r="D10" s="49"/>
      <c r="E10" s="49"/>
      <c r="F10" s="50"/>
      <c r="G10" s="12">
        <v>-883453.99571603804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0.61220043129670609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316686.59344690421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16718015.33652059</v>
      </c>
      <c r="H9" s="23" t="s">
        <v>4</v>
      </c>
      <c r="I9" s="2"/>
    </row>
    <row r="10" spans="1:9" x14ac:dyDescent="0.25">
      <c r="A10" s="2"/>
      <c r="B10" s="52" t="s">
        <v>182</v>
      </c>
      <c r="C10" s="53"/>
      <c r="D10" s="53"/>
      <c r="E10" s="53"/>
      <c r="F10" s="54"/>
      <c r="G10" s="12">
        <v>-331873.16000000003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333457.99329219403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35004980.640613735</v>
      </c>
      <c r="H13" s="23" t="s">
        <v>4</v>
      </c>
      <c r="I13" s="2"/>
    </row>
    <row r="14" spans="1:9" x14ac:dyDescent="0.25">
      <c r="A14" s="2"/>
      <c r="B14" s="48" t="s">
        <v>184</v>
      </c>
      <c r="C14" s="49"/>
      <c r="D14" s="49"/>
      <c r="E14" s="49"/>
      <c r="F14" s="50"/>
      <c r="G14" s="12">
        <v>-317301.46630000003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624716.43000959675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958174.42330179084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-7058662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-7058662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10</v>
      </c>
      <c r="E10" s="27">
        <v>250000</v>
      </c>
      <c r="F10" s="12">
        <f>E10/D10</f>
        <v>25000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250000</v>
      </c>
      <c r="F11" s="12">
        <f t="shared" ref="F11:F32" si="0">E11/D11</f>
        <v>25000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10</v>
      </c>
      <c r="E12" s="27">
        <v>250000</v>
      </c>
      <c r="F12" s="12">
        <f t="shared" si="0"/>
        <v>25000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250000</v>
      </c>
      <c r="F13" s="12">
        <f t="shared" si="0"/>
        <v>25000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258253</v>
      </c>
      <c r="F14" s="12">
        <f t="shared" si="0"/>
        <v>25825.3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</v>
      </c>
      <c r="E15" s="27">
        <v>432180</v>
      </c>
      <c r="F15" s="12">
        <f t="shared" si="0"/>
        <v>86436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129486</v>
      </c>
      <c r="F16" s="12">
        <f t="shared" si="0"/>
        <v>1726.48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75</v>
      </c>
      <c r="E17" s="27">
        <v>417099</v>
      </c>
      <c r="F17" s="12">
        <f t="shared" si="0"/>
        <v>5561.32</v>
      </c>
      <c r="G17" s="23" t="s">
        <v>4</v>
      </c>
      <c r="H17" s="2"/>
    </row>
    <row r="18" spans="1:8" x14ac:dyDescent="0.25">
      <c r="A18" s="2"/>
      <c r="B18" s="47" t="s">
        <v>152</v>
      </c>
      <c r="C18" s="41">
        <v>2016</v>
      </c>
      <c r="D18" s="28">
        <v>75</v>
      </c>
      <c r="E18" s="27">
        <v>1050000</v>
      </c>
      <c r="F18" s="12">
        <f t="shared" si="0"/>
        <v>14000</v>
      </c>
      <c r="G18" s="23" t="s">
        <v>4</v>
      </c>
      <c r="H18" s="2"/>
    </row>
    <row r="19" spans="1:8" x14ac:dyDescent="0.25">
      <c r="A19" s="2"/>
      <c r="B19" s="47" t="s">
        <v>153</v>
      </c>
      <c r="C19" s="41">
        <v>2016</v>
      </c>
      <c r="D19" s="28">
        <v>75</v>
      </c>
      <c r="E19" s="27">
        <v>632507</v>
      </c>
      <c r="F19" s="12">
        <f t="shared" si="0"/>
        <v>8433.4266666666663</v>
      </c>
      <c r="G19" s="23" t="s">
        <v>4</v>
      </c>
      <c r="H19" s="2"/>
    </row>
    <row r="20" spans="1:8" x14ac:dyDescent="0.25">
      <c r="A20" s="2"/>
      <c r="B20" s="47" t="s">
        <v>154</v>
      </c>
      <c r="C20" s="41">
        <v>2016</v>
      </c>
      <c r="D20" s="28">
        <v>75</v>
      </c>
      <c r="E20" s="27">
        <v>556000</v>
      </c>
      <c r="F20" s="12">
        <f t="shared" si="0"/>
        <v>7413.333333333333</v>
      </c>
      <c r="G20" s="23" t="s">
        <v>4</v>
      </c>
      <c r="H20" s="2"/>
    </row>
    <row r="21" spans="1:8" x14ac:dyDescent="0.25">
      <c r="A21" s="2"/>
      <c r="B21" s="47" t="s">
        <v>155</v>
      </c>
      <c r="C21" s="41">
        <v>2016</v>
      </c>
      <c r="D21" s="28">
        <v>50</v>
      </c>
      <c r="E21" s="27">
        <v>400000</v>
      </c>
      <c r="F21" s="12">
        <f t="shared" si="0"/>
        <v>8000</v>
      </c>
      <c r="G21" s="23" t="s">
        <v>4</v>
      </c>
      <c r="H21" s="2"/>
    </row>
    <row r="22" spans="1:8" x14ac:dyDescent="0.25">
      <c r="A22" s="2"/>
      <c r="B22" s="47" t="s">
        <v>152</v>
      </c>
      <c r="C22" s="41">
        <v>2016</v>
      </c>
      <c r="D22" s="28">
        <v>75</v>
      </c>
      <c r="E22" s="27">
        <v>6550000</v>
      </c>
      <c r="F22" s="12">
        <f t="shared" si="0"/>
        <v>87333.333333333328</v>
      </c>
      <c r="G22" s="23" t="s">
        <v>4</v>
      </c>
      <c r="H22" s="2"/>
    </row>
    <row r="23" spans="1:8" x14ac:dyDescent="0.25">
      <c r="A23" s="2"/>
      <c r="B23" s="47" t="s">
        <v>153</v>
      </c>
      <c r="C23" s="41">
        <v>2016</v>
      </c>
      <c r="D23" s="28">
        <v>75</v>
      </c>
      <c r="E23" s="27">
        <v>2650000</v>
      </c>
      <c r="F23" s="12">
        <f t="shared" si="0"/>
        <v>35333.333333333336</v>
      </c>
      <c r="G23" s="23" t="s">
        <v>4</v>
      </c>
      <c r="H23" s="2"/>
    </row>
    <row r="24" spans="1:8" x14ac:dyDescent="0.25">
      <c r="A24" s="2"/>
      <c r="B24" s="47" t="s">
        <v>154</v>
      </c>
      <c r="C24" s="41">
        <v>2016</v>
      </c>
      <c r="D24" s="28">
        <v>75</v>
      </c>
      <c r="E24" s="27">
        <v>1036478</v>
      </c>
      <c r="F24" s="12">
        <f t="shared" si="0"/>
        <v>13819.706666666667</v>
      </c>
      <c r="G24" s="23" t="s">
        <v>4</v>
      </c>
      <c r="H24" s="2"/>
    </row>
    <row r="25" spans="1:8" x14ac:dyDescent="0.25">
      <c r="A25" s="2"/>
      <c r="B25" s="47" t="s">
        <v>156</v>
      </c>
      <c r="C25" s="41">
        <v>2016</v>
      </c>
      <c r="D25" s="28">
        <v>75</v>
      </c>
      <c r="E25" s="27">
        <v>357000</v>
      </c>
      <c r="F25" s="12">
        <f t="shared" si="0"/>
        <v>4760</v>
      </c>
      <c r="G25" s="23" t="s">
        <v>4</v>
      </c>
      <c r="H25" s="2"/>
    </row>
    <row r="26" spans="1:8" ht="26.25" x14ac:dyDescent="0.25">
      <c r="A26" s="2"/>
      <c r="B26" s="47" t="s">
        <v>157</v>
      </c>
      <c r="C26" s="41">
        <v>2016</v>
      </c>
      <c r="D26" s="28">
        <v>50</v>
      </c>
      <c r="E26" s="27">
        <v>150000</v>
      </c>
      <c r="F26" s="12">
        <f t="shared" si="0"/>
        <v>3000</v>
      </c>
      <c r="G26" s="23" t="s">
        <v>4</v>
      </c>
      <c r="H26" s="2"/>
    </row>
    <row r="27" spans="1:8" ht="26.25" x14ac:dyDescent="0.25">
      <c r="A27" s="2"/>
      <c r="B27" s="47" t="s">
        <v>158</v>
      </c>
      <c r="C27" s="41">
        <v>2016</v>
      </c>
      <c r="D27" s="28">
        <v>50</v>
      </c>
      <c r="E27" s="27">
        <v>162500</v>
      </c>
      <c r="F27" s="12">
        <f t="shared" si="0"/>
        <v>3250</v>
      </c>
      <c r="G27" s="23" t="s">
        <v>4</v>
      </c>
      <c r="H27" s="2"/>
    </row>
    <row r="28" spans="1:8" x14ac:dyDescent="0.25">
      <c r="A28" s="2"/>
      <c r="B28" s="47" t="s">
        <v>152</v>
      </c>
      <c r="C28" s="41">
        <v>2016</v>
      </c>
      <c r="D28" s="28">
        <v>75</v>
      </c>
      <c r="E28" s="27">
        <v>4486258</v>
      </c>
      <c r="F28" s="12">
        <f t="shared" si="0"/>
        <v>59816.773333333331</v>
      </c>
      <c r="G28" s="23" t="s">
        <v>4</v>
      </c>
      <c r="H28" s="2"/>
    </row>
    <row r="29" spans="1:8" x14ac:dyDescent="0.25">
      <c r="A29" s="2"/>
      <c r="B29" s="47" t="s">
        <v>156</v>
      </c>
      <c r="C29" s="41">
        <v>2016</v>
      </c>
      <c r="D29" s="28">
        <v>75</v>
      </c>
      <c r="E29" s="27">
        <v>2800000</v>
      </c>
      <c r="F29" s="12">
        <f t="shared" si="0"/>
        <v>37333.333333333336</v>
      </c>
      <c r="G29" s="23" t="s">
        <v>4</v>
      </c>
      <c r="H29" s="2"/>
    </row>
    <row r="30" spans="1:8" ht="26.25" x14ac:dyDescent="0.25">
      <c r="A30" s="2"/>
      <c r="B30" s="47" t="s">
        <v>157</v>
      </c>
      <c r="C30" s="41">
        <v>2016</v>
      </c>
      <c r="D30" s="28">
        <v>50</v>
      </c>
      <c r="E30" s="27">
        <v>5000</v>
      </c>
      <c r="F30" s="12">
        <f t="shared" si="0"/>
        <v>100</v>
      </c>
      <c r="G30" s="23" t="s">
        <v>4</v>
      </c>
      <c r="H30" s="2"/>
    </row>
    <row r="31" spans="1:8" ht="26.25" x14ac:dyDescent="0.25">
      <c r="A31" s="2"/>
      <c r="B31" s="47" t="s">
        <v>159</v>
      </c>
      <c r="C31" s="41">
        <v>2016</v>
      </c>
      <c r="D31" s="28">
        <v>50</v>
      </c>
      <c r="E31" s="27">
        <v>2000000</v>
      </c>
      <c r="F31" s="12">
        <f t="shared" si="0"/>
        <v>40000</v>
      </c>
      <c r="G31" s="23" t="s">
        <v>4</v>
      </c>
      <c r="H31" s="2"/>
    </row>
    <row r="32" spans="1:8" x14ac:dyDescent="0.25">
      <c r="A32" s="2"/>
      <c r="B32" s="47" t="s">
        <v>152</v>
      </c>
      <c r="C32" s="41">
        <v>2016</v>
      </c>
      <c r="D32" s="28">
        <v>75</v>
      </c>
      <c r="E32" s="27">
        <v>593621</v>
      </c>
      <c r="F32" s="12">
        <f t="shared" si="0"/>
        <v>7914.9466666666667</v>
      </c>
      <c r="G32" s="23" t="s">
        <v>4</v>
      </c>
      <c r="H32" s="2"/>
    </row>
    <row r="33" spans="1:8" x14ac:dyDescent="0.25">
      <c r="A33" s="2"/>
      <c r="B33" s="91" t="s">
        <v>76</v>
      </c>
      <c r="C33" s="92"/>
      <c r="D33" s="92"/>
      <c r="E33" s="93"/>
      <c r="F33" s="21">
        <f>SUM(F10:F32)</f>
        <v>550057.28666666662</v>
      </c>
      <c r="G33" s="22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2017-10-13T13:06:58Z</dcterms:modified>
</cp:coreProperties>
</file>