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<sst xmlns="http://schemas.openxmlformats.org/spreadsheetml/2006/main" count="98" uniqueCount="68">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</sst>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21468118.587558664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74138.775999999998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21542257.363558665</v>
      </c>
      <c r="C4" s="54" t="s">
        <v>10</v>
      </c>
    </row>
    <row r="5" spans="1:3" x14ac:dyDescent="0.25">
      <c r="A5" s="44" t="s">
        <v>0</v>
      </c>
      <c r="B5" s="35">
        <f>Investeringer!E3</f>
        <v>5581155.1630601361</v>
      </c>
      <c r="C5" s="22" t="s">
        <v>10</v>
      </c>
    </row>
    <row r="6" spans="1:3" x14ac:dyDescent="0.25">
      <c r="A6" s="4" t="s">
        <v>1</v>
      </c>
      <c r="B6" s="32">
        <f>Investeringer!F3</f>
        <v>3576112.2208202351</v>
      </c>
      <c r="C6" t="s">
        <v>10</v>
      </c>
    </row>
    <row r="7" spans="1:3" x14ac:dyDescent="0.25">
      <c r="A7" s="4" t="s">
        <v>2</v>
      </c>
      <c r="B7" s="32">
        <f>Investeringer!G3</f>
        <v>359410.45375761192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1028431.8627439999</v>
      </c>
      <c r="C8" t="s">
        <v>10</v>
      </c>
    </row>
    <row r="9" spans="1:3" s="21" customFormat="1" x14ac:dyDescent="0.25">
      <c r="A9" s="3" t="s">
        <v>44</v>
      </c>
      <c r="B9" s="45">
        <f>SUM(B5:B8)</f>
        <v>10545109.700381983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1302587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1302587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33389954.063940648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33685513.255926594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20976932</v>
      </c>
      <c r="C2" s="46">
        <v>0</v>
      </c>
      <c r="D2" s="46">
        <f>B2+C2</f>
        <v>20976932</v>
      </c>
      <c r="E2" s="47">
        <f>D2</f>
        <v>20976932</v>
      </c>
      <c r="F2" s="46">
        <v>22189888.148329232</v>
      </c>
      <c r="G2" s="46">
        <v>539134.22326947853</v>
      </c>
      <c r="H2" s="46">
        <f>F2-G2</f>
        <v>21650753.925059754</v>
      </c>
      <c r="I2" s="46">
        <f>AVERAGEIF(E2:E4,"&lt;&gt;0")</f>
        <v>21468118.587558664</v>
      </c>
      <c r="J2" s="46">
        <v>19038041.959824327</v>
      </c>
      <c r="K2" s="36">
        <f>IF(H2&gt;I2,IF(I2&gt;J2,I2,J2),H2)</f>
        <v>21468118.587558664</v>
      </c>
    </row>
    <row r="3" spans="1:11" s="22" customFormat="1" x14ac:dyDescent="0.25">
      <c r="A3" s="27">
        <v>2014</v>
      </c>
      <c r="B3" s="46">
        <v>19728215</v>
      </c>
      <c r="C3" s="46"/>
      <c r="D3" s="46">
        <f t="shared" ref="D3:D4" si="0">B3+C3</f>
        <v>19728215</v>
      </c>
      <c r="E3" s="47">
        <f>D3*Pristalsregulering!C7</f>
        <v>19743997.571999997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23314773</v>
      </c>
      <c r="C4" s="46"/>
      <c r="D4" s="46">
        <f t="shared" si="0"/>
        <v>23314773</v>
      </c>
      <c r="E4" s="47">
        <f>D4*Pristalsregulering!$C$6*Pristalsregulering!$C$7</f>
        <v>23683426.190675996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22800</v>
      </c>
      <c r="C3" s="39">
        <v>51760</v>
      </c>
      <c r="D3" s="39">
        <v>0</v>
      </c>
      <c r="E3" s="38">
        <f>B3</f>
        <v>22800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74138.775999999998</v>
      </c>
    </row>
    <row r="4" spans="1:8" x14ac:dyDescent="0.25">
      <c r="A4" s="30">
        <v>2014</v>
      </c>
      <c r="B4" s="38">
        <v>21940</v>
      </c>
      <c r="C4" s="39">
        <v>0</v>
      </c>
      <c r="D4" s="39">
        <v>0</v>
      </c>
      <c r="E4" s="38">
        <f>B4*Pristalsregulering!$C$7</f>
        <v>21957.552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0</v>
      </c>
      <c r="C5" s="39">
        <v>0</v>
      </c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5126444.8135989783</v>
      </c>
      <c r="C3" s="35">
        <v>3484806.3328038533</v>
      </c>
      <c r="D3" s="37">
        <v>358044.69403333298</v>
      </c>
      <c r="E3" s="32">
        <f>B3*Pristalsregulering!C2*Pristalsregulering!C3*Pristalsregulering!C4*Pristalsregulering!C5*Pristalsregulering!C6*Pristalsregulering!C7</f>
        <v>5581155.1630601361</v>
      </c>
      <c r="F3" s="32">
        <v>3576112.2208202351</v>
      </c>
      <c r="G3" s="32">
        <f xml:space="preserve"> D3/Pristalsregulering!$C$8</f>
        <v>359410.45375761192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942668.21</v>
      </c>
      <c r="D3" s="35">
        <v>0</v>
      </c>
      <c r="E3" s="37">
        <v>0</v>
      </c>
      <c r="F3" s="35">
        <f>B3</f>
        <v>0</v>
      </c>
      <c r="G3" s="35">
        <f>C3</f>
        <v>942668.21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942668.21</v>
      </c>
      <c r="L3" s="40">
        <f>AVERAGE(H3:H5)+AVERAGE(I3:I5)</f>
        <v>85763.652743999977</v>
      </c>
      <c r="M3" s="41">
        <f>SUM(J3:L3)</f>
        <v>1028431.8627439999</v>
      </c>
      <c r="N3" s="22"/>
    </row>
    <row r="4" spans="1:14" x14ac:dyDescent="0.25">
      <c r="A4" s="27">
        <v>2014</v>
      </c>
      <c r="B4" s="42">
        <v>0</v>
      </c>
      <c r="C4" s="35">
        <v>917405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918138.92399999988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509997</v>
      </c>
      <c r="D5" s="35">
        <v>253286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518061.07256399991</v>
      </c>
      <c r="H5" s="35">
        <f>IF(D5="","",D5*Pristalsregulering!$C$7*Pristalsregulering!$C$6)</f>
        <v>257290.95823199995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0</v>
      </c>
      <c r="C2" s="39">
        <v>0</v>
      </c>
      <c r="D2" s="39">
        <v>86945</v>
      </c>
      <c r="E2" s="39">
        <v>0</v>
      </c>
      <c r="F2" s="39">
        <v>0</v>
      </c>
      <c r="G2" s="39">
        <v>0</v>
      </c>
      <c r="H2" s="39">
        <v>1215642</v>
      </c>
      <c r="I2" s="39">
        <v>0</v>
      </c>
      <c r="J2" s="39"/>
      <c r="K2" s="39"/>
      <c r="L2" s="40">
        <v>0</v>
      </c>
      <c r="M2" s="41">
        <f>SUM(B2:L2)</f>
        <v>1302587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2017-10-13T13:07:23Z</dcterms:modified>
</cp:coreProperties>
</file>