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4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<sst xmlns="http://schemas.openxmlformats.org/spreadsheetml/2006/main" count="406" uniqueCount="191">
  <si>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</si>
  <si>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</si>
  <si>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</si>
  <si>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</si>
  <si>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</si>
  <si>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</si>
  <si>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</si>
  <si>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</si>
  <si>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</si>
  <si>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</si>
  <si>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</si>
  <si>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</si>
  <si>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</si>
  <si>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</si>
  <si>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</si>
  <si>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</si>
  <si>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</si>
  <si>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</si>
  <si>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</si>
  <si>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</si>
  <si>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</si>
  <si>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</si>
  <si>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</si>
  <si>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</si>
  <si>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</si>
  <si>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</si>
  <si>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</si>
  <si>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</si>
  <si>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</si>
  <si>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</si>
  <si>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</si>
  <si>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</si>
  <si>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</si>
  <si>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</si>
  <si>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</si>
  <si>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</si>
  <si>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</si>
  <si>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</si>
  <si>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</si>
  <si>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</si>
  <si>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</si>
  <si>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</si>
  <si>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</si>
  <si>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</si>
  <si>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</si>
  <si>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</si>
  <si>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</si>
  <si>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</si>
  <si>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</si>
  <si>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</si>
  <si>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</si>
  <si>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</si>
  <si>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</si>
  <si>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</si>
  <si>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</si>
  <si>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</si>
  <si>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</si>
  <si>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</si>
  <si>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</si>
  <si>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</si>
  <si>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</si>
  <si>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</si>
  <si>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</si>
  <si>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</si>
  <si>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</si>
  <si>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</si>
  <si>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</si>
  <si>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</si>
  <si>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</si>
  <si>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</si>
  <si>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</si>
  <si>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</si>
  <si>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</si>
  <si>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</si>
  <si>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</si>
  <si>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</si>
  <si>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</si>
  <si>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</si>
  <si>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</si>
  <si>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</si>
  <si>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</si>
  <si>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</si>
  <si>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</si>
  <si>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</si>
  <si>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</si>
  <si>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</si>
  <si>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</si>
  <si>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</si>
  <si>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</si>
  <si>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</si>
  <si>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</si>
  <si>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</si>
  <si>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</si>
  <si>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</si>
  <si>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</si>
  <si>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</si>
  <si>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</si>
  <si>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</si>
  <si>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</si>
  <si>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</si>
  <si>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</si>
  <si>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</si>
  <si>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</si>
  <si>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</si>
  <si>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</si>
  <si>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</si>
  <si>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</si>
  <si>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</si>
  <si>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</si>
  <si>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</si>
  <si>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</si>
  <si>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</si>
  <si>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</si>
  <si>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</si>
  <si>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</si>
  <si>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</si>
  <si>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</si>
  <si>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</si>
  <si>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</si>
  <si>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</si>
  <si>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</si>
  <si>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</si>
  <si>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</si>
  <si>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</si>
  <si>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</si>
  <si>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</si>
  <si>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</si>
  <si>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</si>
  <si>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</si>
  <si>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</si>
  <si>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</si>
  <si>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</si>
  <si>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</si>
  <si>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</si>
  <si>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</si>
  <si>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</si>
  <si>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</si>
  <si>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</si>
  <si>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</si>
  <si>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</si>
  <si>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</si>
  <si>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</si>
  <si>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</si>
  <si>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</si>
  <si>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</si>
  <si>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</si>
  <si>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SRO</t>
  </si>
  <si>
    <t>Beluftningstanke, Mek/EL</t>
  </si>
  <si>
    <t>Ledningsnet ≤ Ø 200 mm</t>
  </si>
  <si>
    <t>Pumpestationer i brønde (&lt; 6,25 m2), SRO</t>
  </si>
  <si>
    <t>Pumpestationer i brønde (&lt; 6,25 m2), Konstruktioner</t>
  </si>
  <si>
    <t>Pumpestationer m. overbygning (&lt; 20 m2), SRO</t>
  </si>
  <si>
    <t>Pumpestationer m. overbygning (&lt; 20 m2), Mek/EL</t>
  </si>
  <si>
    <t>Pumpestationer m. overbygning (&lt; 20 m2), Konstruktioner</t>
  </si>
  <si>
    <t>Ø 200 mm &lt; Ledningsnet ≤ Ø 500 mm</t>
  </si>
  <si>
    <t>Pumpestationer i brønde (&lt; 6,25 m2), Mek/EL</t>
  </si>
  <si>
    <t>Pumpestationer i underjordiske bygværker (&lt;50 m2), SRO</t>
  </si>
  <si>
    <t>Pumpestationer i underjordiske bygværker (&lt;50 m2), Mek/El</t>
  </si>
  <si>
    <t>Strømpeforing Ø 200 mm &lt; Ledningsnet ≤ Ø 500 mm</t>
  </si>
  <si>
    <t>Beluftningstanke, Konstruktioner</t>
  </si>
  <si>
    <t>Gasdisponering - elproduktionsanlæg, Mek/EL</t>
  </si>
  <si>
    <t>Indløb med riste, Konstruktioner</t>
  </si>
  <si>
    <t>Pumpestationer i underjordiske bygværker (&lt;50 m2), Konstruktioner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</si>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</sst>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180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1108498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930600</v>
      </c>
      <c r="H10" s="23" t="s">
        <v>4</v>
      </c>
      <c r="I10" s="2"/>
    </row>
    <row r="11" spans="1:9" x14ac:dyDescent="0.25">
      <c r="A11" s="2"/>
      <c r="B11" s="91" t="s">
        <v>181</v>
      </c>
      <c r="C11" s="92"/>
      <c r="D11" s="92"/>
      <c r="E11" s="92"/>
      <c r="F11" s="93"/>
      <c r="G11" s="21">
        <f>G9-G10</f>
        <v>177898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182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2897134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2680000</v>
      </c>
      <c r="H16" s="23" t="s">
        <v>4</v>
      </c>
      <c r="I16" s="2"/>
    </row>
    <row r="17" spans="1:9" x14ac:dyDescent="0.25">
      <c r="A17" s="2"/>
      <c r="B17" s="91" t="s">
        <v>182</v>
      </c>
      <c r="C17" s="92"/>
      <c r="D17" s="92"/>
      <c r="E17" s="92"/>
      <c r="F17" s="93"/>
      <c r="G17" s="21">
        <f>G15-G16</f>
        <v>217134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183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190939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600000</v>
      </c>
      <c r="H22" s="23" t="s">
        <v>4</v>
      </c>
      <c r="I22" s="2"/>
    </row>
    <row r="23" spans="1:9" x14ac:dyDescent="0.25">
      <c r="A23" s="2"/>
      <c r="B23" s="91" t="s">
        <v>183</v>
      </c>
      <c r="C23" s="92"/>
      <c r="D23" s="92"/>
      <c r="E23" s="92"/>
      <c r="F23" s="93"/>
      <c r="G23" s="21">
        <f>G21-G22</f>
        <v>-409061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184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2887448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1945869</v>
      </c>
      <c r="H28" s="23" t="s">
        <v>4</v>
      </c>
      <c r="I28" s="2"/>
    </row>
    <row r="29" spans="1:9" ht="15" customHeight="1" x14ac:dyDescent="0.25">
      <c r="A29" s="2"/>
      <c r="B29" s="101" t="s">
        <v>184</v>
      </c>
      <c r="C29" s="102"/>
      <c r="D29" s="102"/>
      <c r="E29" s="102"/>
      <c r="F29" s="103"/>
      <c r="G29" s="21">
        <f>G27-G28</f>
        <v>941579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2016'!F46</f>
        <v>1079685.1299999999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1251666.6666666667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-171981.53666666686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49479212.124426804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17145926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5488093.6311333338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140800.47560000001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1908667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24683487.106733333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4115789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4115789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-1044222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-27344789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-424228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-28813239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-13962.893266666681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44158241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1945150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46103391</v>
      </c>
      <c r="F35" s="38" t="s">
        <v>4</v>
      </c>
      <c r="G35" s="18">
        <f>-E35</f>
        <v>-46103391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3375821.1244268045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178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190</v>
      </c>
      <c r="C16" s="86"/>
      <c r="D16" s="86"/>
      <c r="E16" s="87"/>
      <c r="F16" s="114" t="s">
        <v>174</v>
      </c>
      <c r="G16" s="114"/>
      <c r="H16" s="2"/>
    </row>
    <row r="17" spans="1:8" x14ac:dyDescent="0.25">
      <c r="A17" s="2"/>
      <c r="B17" s="95" t="s">
        <v>186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175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176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185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55660940.689681314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3314642.9228743999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omk.'!G20</f>
        <v>548911.56525149976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188</v>
      </c>
      <c r="C12" s="49"/>
      <c r="D12" s="50"/>
      <c r="E12" s="12">
        <f>'Fane 5. Individuelt eff.krav'!G10</f>
        <v>-1018736.9669061868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173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965844.51754046604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396098.67120978492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981406.23904105416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179</v>
      </c>
      <c r="C22" s="97"/>
      <c r="D22" s="98"/>
      <c r="E22" s="18">
        <f>SUM(E9,E11:E17,E19)-SUM(E20:E21)</f>
        <v>54779454.895316243</v>
      </c>
      <c r="F22" s="19" t="s">
        <v>4</v>
      </c>
      <c r="G22" s="18">
        <f>E22</f>
        <v>54779454.895316243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-2219619.4144620807</v>
      </c>
      <c r="F24" s="19" t="s">
        <v>4</v>
      </c>
      <c r="G24" s="18">
        <f>E24</f>
        <v>-2219619.4144620807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177898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217134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-409061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941579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-171981.53666666686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755568.46333333314</v>
      </c>
      <c r="F31" s="19" t="s">
        <v>4</v>
      </c>
      <c r="G31" s="18">
        <f>E31</f>
        <v>755568.46333333314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3375821.1244268045</v>
      </c>
      <c r="F33" s="19" t="s">
        <v>4</v>
      </c>
      <c r="G33" s="18">
        <f>E33</f>
        <v>3375821.1244268045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56691225.068614297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54779454.895316243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3931166.6916681034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958640.46066803427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392400.08831271343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979852.36007821828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179</v>
      </c>
      <c r="C14" s="97"/>
      <c r="D14" s="98"/>
      <c r="E14" s="18">
        <f>$E$9+$E$11-$E$12-$E$13</f>
        <v>54365842.907593347</v>
      </c>
      <c r="F14" s="19" t="s">
        <v>4</v>
      </c>
      <c r="G14" s="18">
        <f>E14</f>
        <v>54365842.907593347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-2219619.4144620807</v>
      </c>
      <c r="F16" s="19" t="s">
        <v>4</v>
      </c>
      <c r="G16" s="18">
        <f>E16</f>
        <v>-2219619.4144620807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52146223.493131265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22579024.195952937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29767273.570853975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3314642.9228743999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55660940.689681314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164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165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166</v>
      </c>
      <c r="C12" s="106"/>
      <c r="D12" s="106"/>
      <c r="E12" s="56">
        <v>117437.037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167</v>
      </c>
      <c r="C13" s="106"/>
      <c r="D13" s="106"/>
      <c r="E13" s="56">
        <v>32399.4126</v>
      </c>
      <c r="F13" s="23" t="s">
        <v>4</v>
      </c>
      <c r="G13" s="27">
        <v>58315</v>
      </c>
      <c r="H13" s="23" t="s">
        <v>4</v>
      </c>
      <c r="I13" s="2"/>
    </row>
    <row r="14" spans="1:9" x14ac:dyDescent="0.25">
      <c r="A14" s="2"/>
      <c r="B14" s="105" t="s">
        <v>168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169</v>
      </c>
      <c r="C15" s="106"/>
      <c r="D15" s="106"/>
      <c r="E15" s="56">
        <v>985523.72459999996</v>
      </c>
      <c r="F15" s="23" t="s">
        <v>4</v>
      </c>
      <c r="G15" s="27">
        <v>866783</v>
      </c>
      <c r="H15" s="23" t="s">
        <v>4</v>
      </c>
      <c r="I15" s="2"/>
    </row>
    <row r="16" spans="1:9" x14ac:dyDescent="0.25">
      <c r="A16" s="2"/>
      <c r="B16" s="105" t="s">
        <v>170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171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07" t="s">
        <v>172</v>
      </c>
      <c r="C18" s="107"/>
      <c r="D18" s="107"/>
      <c r="E18" s="56">
        <v>2137715</v>
      </c>
      <c r="F18" s="23" t="s">
        <v>4</v>
      </c>
      <c r="G18" s="27">
        <v>2887448</v>
      </c>
      <c r="H18" s="23" t="s">
        <v>4</v>
      </c>
      <c r="I18" s="2"/>
    </row>
    <row r="19" spans="1:9" x14ac:dyDescent="0.25">
      <c r="A19" s="2"/>
      <c r="B19" s="91" t="s">
        <v>134</v>
      </c>
      <c r="C19" s="92"/>
      <c r="D19" s="92"/>
      <c r="E19" s="92"/>
      <c r="F19" s="93"/>
      <c r="G19" s="21">
        <f>SUM(G10:G18)-SUM(E10:E18)</f>
        <v>539470.82579999976</v>
      </c>
      <c r="H19" s="22" t="s">
        <v>4</v>
      </c>
      <c r="I19" s="2"/>
    </row>
    <row r="20" spans="1:9" x14ac:dyDescent="0.25">
      <c r="A20" s="2"/>
      <c r="B20" s="91" t="s">
        <v>135</v>
      </c>
      <c r="C20" s="92"/>
      <c r="D20" s="92"/>
      <c r="E20" s="92"/>
      <c r="F20" s="93"/>
      <c r="G20" s="21">
        <f>G19*(1+'Fane 2.1. Økonomisk ramme 2018'!E18/100)</f>
        <v>548911.56525149976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52346297.766806915</v>
      </c>
      <c r="H9" s="23" t="s">
        <v>4</v>
      </c>
      <c r="I9" s="2"/>
    </row>
    <row r="10" spans="1:9" x14ac:dyDescent="0.25">
      <c r="A10" s="2"/>
      <c r="B10" s="48" t="s">
        <v>188</v>
      </c>
      <c r="C10" s="49"/>
      <c r="D10" s="49"/>
      <c r="E10" s="49"/>
      <c r="F10" s="50"/>
      <c r="G10" s="12">
        <v>-1018736.9669061868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0.75843495635563674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396098.67120978492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22579024.195952937</v>
      </c>
      <c r="H9" s="23" t="s">
        <v>4</v>
      </c>
      <c r="I9" s="2"/>
    </row>
    <row r="10" spans="1:9" x14ac:dyDescent="0.25">
      <c r="A10" s="2"/>
      <c r="B10" s="52" t="s">
        <v>187</v>
      </c>
      <c r="C10" s="53"/>
      <c r="D10" s="53"/>
      <c r="E10" s="53"/>
      <c r="F10" s="54"/>
      <c r="G10" s="12">
        <v>-455615.9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450211.35882264236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29767273.570853975</v>
      </c>
      <c r="H13" s="23" t="s">
        <v>4</v>
      </c>
      <c r="I13" s="2"/>
    </row>
    <row r="14" spans="1:9" x14ac:dyDescent="0.25">
      <c r="A14" s="2"/>
      <c r="B14" s="48" t="s">
        <v>189</v>
      </c>
      <c r="C14" s="49"/>
      <c r="D14" s="49"/>
      <c r="E14" s="49"/>
      <c r="F14" s="50"/>
      <c r="G14" s="12">
        <v>-272423.26929999999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531194.8802184118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981406.23904105416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-18350600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-11691741.756613757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-6658858.2433862425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-2219619.4144620807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209350</v>
      </c>
      <c r="F10" s="12">
        <f>E10/D10</f>
        <v>20935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3178274</v>
      </c>
      <c r="F11" s="12">
        <f t="shared" ref="F11:F45" si="0">E11/D11</f>
        <v>158913.70000000001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217134</v>
      </c>
      <c r="F12" s="12">
        <f t="shared" si="0"/>
        <v>2895.12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58156</v>
      </c>
      <c r="F13" s="12">
        <f t="shared" si="0"/>
        <v>5815.6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50</v>
      </c>
      <c r="E14" s="27">
        <v>1052742</v>
      </c>
      <c r="F14" s="12">
        <f t="shared" si="0"/>
        <v>21054.84</v>
      </c>
      <c r="G14" s="23" t="s">
        <v>4</v>
      </c>
      <c r="H14" s="2"/>
    </row>
    <row r="15" spans="1:8" x14ac:dyDescent="0.25">
      <c r="A15" s="2"/>
      <c r="B15" s="47" t="s">
        <v>148</v>
      </c>
      <c r="C15" s="41">
        <v>2016</v>
      </c>
      <c r="D15" s="28">
        <v>75</v>
      </c>
      <c r="E15" s="27">
        <v>9175948</v>
      </c>
      <c r="F15" s="12">
        <f t="shared" si="0"/>
        <v>122345.97333333333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10</v>
      </c>
      <c r="E16" s="27">
        <v>62358</v>
      </c>
      <c r="F16" s="12">
        <f t="shared" si="0"/>
        <v>6235.8</v>
      </c>
      <c r="G16" s="23" t="s">
        <v>4</v>
      </c>
      <c r="H16" s="2"/>
    </row>
    <row r="17" spans="1:8" ht="26.25" x14ac:dyDescent="0.25">
      <c r="A17" s="2"/>
      <c r="B17" s="47" t="s">
        <v>152</v>
      </c>
      <c r="C17" s="41">
        <v>2016</v>
      </c>
      <c r="D17" s="28">
        <v>20</v>
      </c>
      <c r="E17" s="27">
        <v>9498</v>
      </c>
      <c r="F17" s="12">
        <f t="shared" si="0"/>
        <v>474.9</v>
      </c>
      <c r="G17" s="23" t="s">
        <v>4</v>
      </c>
      <c r="H17" s="2"/>
    </row>
    <row r="18" spans="1:8" ht="26.25" x14ac:dyDescent="0.25">
      <c r="A18" s="2"/>
      <c r="B18" s="47" t="s">
        <v>153</v>
      </c>
      <c r="C18" s="41">
        <v>2016</v>
      </c>
      <c r="D18" s="28">
        <v>50</v>
      </c>
      <c r="E18" s="27">
        <v>41626</v>
      </c>
      <c r="F18" s="12">
        <f t="shared" si="0"/>
        <v>832.52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75</v>
      </c>
      <c r="E19" s="27">
        <v>3357528</v>
      </c>
      <c r="F19" s="12">
        <f t="shared" si="0"/>
        <v>44767.040000000001</v>
      </c>
      <c r="G19" s="23" t="s">
        <v>4</v>
      </c>
      <c r="H19" s="2"/>
    </row>
    <row r="20" spans="1:8" x14ac:dyDescent="0.25">
      <c r="A20" s="2"/>
      <c r="B20" s="47" t="s">
        <v>148</v>
      </c>
      <c r="C20" s="41">
        <v>2016</v>
      </c>
      <c r="D20" s="28">
        <v>75</v>
      </c>
      <c r="E20" s="27">
        <v>121074</v>
      </c>
      <c r="F20" s="12">
        <f t="shared" si="0"/>
        <v>1614.32</v>
      </c>
      <c r="G20" s="23" t="s">
        <v>4</v>
      </c>
      <c r="H20" s="2"/>
    </row>
    <row r="21" spans="1:8" x14ac:dyDescent="0.25">
      <c r="A21" s="2"/>
      <c r="B21" s="47" t="s">
        <v>155</v>
      </c>
      <c r="C21" s="41">
        <v>2016</v>
      </c>
      <c r="D21" s="28">
        <v>20</v>
      </c>
      <c r="E21" s="27">
        <v>515019</v>
      </c>
      <c r="F21" s="12">
        <f t="shared" si="0"/>
        <v>25750.95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75</v>
      </c>
      <c r="E22" s="27">
        <v>1632567</v>
      </c>
      <c r="F22" s="12">
        <f t="shared" si="0"/>
        <v>21767.56</v>
      </c>
      <c r="G22" s="23" t="s">
        <v>4</v>
      </c>
      <c r="H22" s="2"/>
    </row>
    <row r="23" spans="1:8" ht="26.25" x14ac:dyDescent="0.25">
      <c r="A23" s="2"/>
      <c r="B23" s="47" t="s">
        <v>156</v>
      </c>
      <c r="C23" s="41">
        <v>2016</v>
      </c>
      <c r="D23" s="28">
        <v>10</v>
      </c>
      <c r="E23" s="27">
        <v>593558</v>
      </c>
      <c r="F23" s="12">
        <f t="shared" si="0"/>
        <v>59355.8</v>
      </c>
      <c r="G23" s="23" t="s">
        <v>4</v>
      </c>
      <c r="H23" s="2"/>
    </row>
    <row r="24" spans="1:8" ht="26.25" x14ac:dyDescent="0.25">
      <c r="A24" s="2"/>
      <c r="B24" s="47" t="s">
        <v>157</v>
      </c>
      <c r="C24" s="41">
        <v>2016</v>
      </c>
      <c r="D24" s="28">
        <v>20</v>
      </c>
      <c r="E24" s="27">
        <v>1064875</v>
      </c>
      <c r="F24" s="12">
        <f t="shared" si="0"/>
        <v>53243.75</v>
      </c>
      <c r="G24" s="23" t="s">
        <v>4</v>
      </c>
      <c r="H24" s="2"/>
    </row>
    <row r="25" spans="1:8" ht="26.25" x14ac:dyDescent="0.25">
      <c r="A25" s="2"/>
      <c r="B25" s="47" t="s">
        <v>158</v>
      </c>
      <c r="C25" s="41">
        <v>2016</v>
      </c>
      <c r="D25" s="28">
        <v>50</v>
      </c>
      <c r="E25" s="27">
        <v>1258207</v>
      </c>
      <c r="F25" s="12">
        <f t="shared" si="0"/>
        <v>25164.14</v>
      </c>
      <c r="G25" s="23" t="s">
        <v>4</v>
      </c>
      <c r="H25" s="2"/>
    </row>
    <row r="26" spans="1:8" x14ac:dyDescent="0.25">
      <c r="A26" s="2"/>
      <c r="B26" s="47" t="s">
        <v>159</v>
      </c>
      <c r="C26" s="41">
        <v>2016</v>
      </c>
      <c r="D26" s="28">
        <v>60</v>
      </c>
      <c r="E26" s="27">
        <v>101912</v>
      </c>
      <c r="F26" s="12">
        <f t="shared" si="0"/>
        <v>1698.5333333333333</v>
      </c>
      <c r="G26" s="23" t="s">
        <v>4</v>
      </c>
      <c r="H26" s="2"/>
    </row>
    <row r="27" spans="1:8" x14ac:dyDescent="0.25">
      <c r="A27" s="2"/>
      <c r="B27" s="47" t="s">
        <v>154</v>
      </c>
      <c r="C27" s="41">
        <v>2016</v>
      </c>
      <c r="D27" s="28">
        <v>75</v>
      </c>
      <c r="E27" s="27">
        <v>917865</v>
      </c>
      <c r="F27" s="12">
        <f t="shared" si="0"/>
        <v>12238.2</v>
      </c>
      <c r="G27" s="23" t="s">
        <v>4</v>
      </c>
      <c r="H27" s="2"/>
    </row>
    <row r="28" spans="1:8" x14ac:dyDescent="0.25">
      <c r="A28" s="2"/>
      <c r="B28" s="47" t="s">
        <v>146</v>
      </c>
      <c r="C28" s="41">
        <v>2016</v>
      </c>
      <c r="D28" s="28">
        <v>10</v>
      </c>
      <c r="E28" s="27">
        <v>288790</v>
      </c>
      <c r="F28" s="12">
        <f t="shared" si="0"/>
        <v>28879</v>
      </c>
      <c r="G28" s="23" t="s">
        <v>4</v>
      </c>
      <c r="H28" s="2"/>
    </row>
    <row r="29" spans="1:8" x14ac:dyDescent="0.25">
      <c r="A29" s="2"/>
      <c r="B29" s="47" t="s">
        <v>147</v>
      </c>
      <c r="C29" s="41">
        <v>2016</v>
      </c>
      <c r="D29" s="28">
        <v>20</v>
      </c>
      <c r="E29" s="27">
        <v>1564100</v>
      </c>
      <c r="F29" s="12">
        <f t="shared" si="0"/>
        <v>78205</v>
      </c>
      <c r="G29" s="23" t="s">
        <v>4</v>
      </c>
      <c r="H29" s="2"/>
    </row>
    <row r="30" spans="1:8" x14ac:dyDescent="0.25">
      <c r="A30" s="2"/>
      <c r="B30" s="47" t="s">
        <v>159</v>
      </c>
      <c r="C30" s="41">
        <v>2016</v>
      </c>
      <c r="D30" s="28">
        <v>60</v>
      </c>
      <c r="E30" s="27">
        <v>380946</v>
      </c>
      <c r="F30" s="12">
        <f t="shared" si="0"/>
        <v>6349.1</v>
      </c>
      <c r="G30" s="23" t="s">
        <v>4</v>
      </c>
      <c r="H30" s="2"/>
    </row>
    <row r="31" spans="1:8" x14ac:dyDescent="0.25">
      <c r="A31" s="2"/>
      <c r="B31" s="47" t="s">
        <v>154</v>
      </c>
      <c r="C31" s="41">
        <v>2016</v>
      </c>
      <c r="D31" s="28">
        <v>75</v>
      </c>
      <c r="E31" s="27">
        <v>229763</v>
      </c>
      <c r="F31" s="12">
        <f t="shared" si="0"/>
        <v>3063.5066666666667</v>
      </c>
      <c r="G31" s="23" t="s">
        <v>4</v>
      </c>
      <c r="H31" s="2"/>
    </row>
    <row r="32" spans="1:8" x14ac:dyDescent="0.25">
      <c r="A32" s="2"/>
      <c r="B32" s="47" t="s">
        <v>160</v>
      </c>
      <c r="C32" s="41">
        <v>2016</v>
      </c>
      <c r="D32" s="28">
        <v>20</v>
      </c>
      <c r="E32" s="27">
        <v>1089925</v>
      </c>
      <c r="F32" s="12">
        <f t="shared" si="0"/>
        <v>54496.25</v>
      </c>
      <c r="G32" s="23" t="s">
        <v>4</v>
      </c>
      <c r="H32" s="2"/>
    </row>
    <row r="33" spans="1:8" x14ac:dyDescent="0.25">
      <c r="A33" s="2"/>
      <c r="B33" s="47" t="s">
        <v>155</v>
      </c>
      <c r="C33" s="41">
        <v>2016</v>
      </c>
      <c r="D33" s="28">
        <v>20</v>
      </c>
      <c r="E33" s="27">
        <v>25245</v>
      </c>
      <c r="F33" s="12">
        <f t="shared" si="0"/>
        <v>1262.25</v>
      </c>
      <c r="G33" s="23" t="s">
        <v>4</v>
      </c>
      <c r="H33" s="2"/>
    </row>
    <row r="34" spans="1:8" x14ac:dyDescent="0.25">
      <c r="A34" s="2"/>
      <c r="B34" s="47" t="s">
        <v>161</v>
      </c>
      <c r="C34" s="41">
        <v>2016</v>
      </c>
      <c r="D34" s="28">
        <v>60</v>
      </c>
      <c r="E34" s="27">
        <v>15419</v>
      </c>
      <c r="F34" s="12">
        <f t="shared" si="0"/>
        <v>256.98333333333335</v>
      </c>
      <c r="G34" s="23" t="s">
        <v>4</v>
      </c>
      <c r="H34" s="2"/>
    </row>
    <row r="35" spans="1:8" x14ac:dyDescent="0.25">
      <c r="A35" s="2"/>
      <c r="B35" s="47" t="s">
        <v>154</v>
      </c>
      <c r="C35" s="41">
        <v>2016</v>
      </c>
      <c r="D35" s="28">
        <v>75</v>
      </c>
      <c r="E35" s="27">
        <v>1476466</v>
      </c>
      <c r="F35" s="12">
        <f t="shared" si="0"/>
        <v>19686.213333333333</v>
      </c>
      <c r="G35" s="23" t="s">
        <v>4</v>
      </c>
      <c r="H35" s="2"/>
    </row>
    <row r="36" spans="1:8" ht="26.25" x14ac:dyDescent="0.25">
      <c r="A36" s="2"/>
      <c r="B36" s="47" t="s">
        <v>158</v>
      </c>
      <c r="C36" s="41">
        <v>2016</v>
      </c>
      <c r="D36" s="28">
        <v>50</v>
      </c>
      <c r="E36" s="27">
        <v>6199370</v>
      </c>
      <c r="F36" s="12">
        <f t="shared" si="0"/>
        <v>123987.4</v>
      </c>
      <c r="G36" s="23" t="s">
        <v>4</v>
      </c>
      <c r="H36" s="2"/>
    </row>
    <row r="37" spans="1:8" x14ac:dyDescent="0.25">
      <c r="A37" s="2"/>
      <c r="B37" s="47" t="s">
        <v>146</v>
      </c>
      <c r="C37" s="41">
        <v>2016</v>
      </c>
      <c r="D37" s="28">
        <v>10</v>
      </c>
      <c r="E37" s="27">
        <v>648834</v>
      </c>
      <c r="F37" s="12">
        <f t="shared" si="0"/>
        <v>64883.4</v>
      </c>
      <c r="G37" s="23" t="s">
        <v>4</v>
      </c>
      <c r="H37" s="2"/>
    </row>
    <row r="38" spans="1:8" x14ac:dyDescent="0.25">
      <c r="A38" s="2"/>
      <c r="B38" s="47" t="s">
        <v>147</v>
      </c>
      <c r="C38" s="41">
        <v>2016</v>
      </c>
      <c r="D38" s="28">
        <v>20</v>
      </c>
      <c r="E38" s="27">
        <v>1197</v>
      </c>
      <c r="F38" s="12">
        <f t="shared" si="0"/>
        <v>59.85</v>
      </c>
      <c r="G38" s="23" t="s">
        <v>4</v>
      </c>
      <c r="H38" s="2"/>
    </row>
    <row r="39" spans="1:8" x14ac:dyDescent="0.25">
      <c r="A39" s="2"/>
      <c r="B39" s="47" t="s">
        <v>154</v>
      </c>
      <c r="C39" s="41">
        <v>2016</v>
      </c>
      <c r="D39" s="28">
        <v>75</v>
      </c>
      <c r="E39" s="27">
        <v>73108</v>
      </c>
      <c r="F39" s="12">
        <f t="shared" si="0"/>
        <v>974.77333333333331</v>
      </c>
      <c r="G39" s="23" t="s">
        <v>4</v>
      </c>
      <c r="H39" s="2"/>
    </row>
    <row r="40" spans="1:8" ht="26.25" x14ac:dyDescent="0.25">
      <c r="A40" s="2"/>
      <c r="B40" s="47" t="s">
        <v>156</v>
      </c>
      <c r="C40" s="41">
        <v>2016</v>
      </c>
      <c r="D40" s="28">
        <v>10</v>
      </c>
      <c r="E40" s="27">
        <v>92762</v>
      </c>
      <c r="F40" s="12">
        <f t="shared" si="0"/>
        <v>9276.2000000000007</v>
      </c>
      <c r="G40" s="23" t="s">
        <v>4</v>
      </c>
      <c r="H40" s="2"/>
    </row>
    <row r="41" spans="1:8" ht="26.25" x14ac:dyDescent="0.25">
      <c r="A41" s="2"/>
      <c r="B41" s="47" t="s">
        <v>157</v>
      </c>
      <c r="C41" s="41">
        <v>2016</v>
      </c>
      <c r="D41" s="28">
        <v>20</v>
      </c>
      <c r="E41" s="27">
        <v>142887</v>
      </c>
      <c r="F41" s="12">
        <f t="shared" si="0"/>
        <v>7144.35</v>
      </c>
      <c r="G41" s="23" t="s">
        <v>4</v>
      </c>
      <c r="H41" s="2"/>
    </row>
    <row r="42" spans="1:8" ht="26.25" x14ac:dyDescent="0.25">
      <c r="A42" s="2"/>
      <c r="B42" s="47" t="s">
        <v>162</v>
      </c>
      <c r="C42" s="41">
        <v>2016</v>
      </c>
      <c r="D42" s="28">
        <v>50</v>
      </c>
      <c r="E42" s="27">
        <v>337565</v>
      </c>
      <c r="F42" s="12">
        <f t="shared" si="0"/>
        <v>6751.3</v>
      </c>
      <c r="G42" s="23" t="s">
        <v>4</v>
      </c>
      <c r="H42" s="2"/>
    </row>
    <row r="43" spans="1:8" x14ac:dyDescent="0.25">
      <c r="A43" s="2"/>
      <c r="B43" s="47" t="s">
        <v>161</v>
      </c>
      <c r="C43" s="41">
        <v>2016</v>
      </c>
      <c r="D43" s="28">
        <v>60</v>
      </c>
      <c r="E43" s="27">
        <v>936914</v>
      </c>
      <c r="F43" s="12">
        <f t="shared" si="0"/>
        <v>15615.233333333334</v>
      </c>
      <c r="G43" s="23" t="s">
        <v>4</v>
      </c>
      <c r="H43" s="2"/>
    </row>
    <row r="44" spans="1:8" x14ac:dyDescent="0.25">
      <c r="A44" s="2"/>
      <c r="B44" s="47" t="s">
        <v>154</v>
      </c>
      <c r="C44" s="41">
        <v>2016</v>
      </c>
      <c r="D44" s="28">
        <v>75</v>
      </c>
      <c r="E44" s="27">
        <v>192658</v>
      </c>
      <c r="F44" s="12">
        <f t="shared" si="0"/>
        <v>2568.7733333333335</v>
      </c>
      <c r="G44" s="23" t="s">
        <v>4</v>
      </c>
      <c r="H44" s="2"/>
    </row>
    <row r="45" spans="1:8" x14ac:dyDescent="0.25">
      <c r="A45" s="2"/>
      <c r="B45" s="47" t="s">
        <v>163</v>
      </c>
      <c r="C45" s="41">
        <v>2016</v>
      </c>
      <c r="D45" s="28">
        <v>5</v>
      </c>
      <c r="E45" s="27">
        <v>355609</v>
      </c>
      <c r="F45" s="12">
        <f t="shared" si="0"/>
        <v>71121.8</v>
      </c>
      <c r="G45" s="23" t="s">
        <v>4</v>
      </c>
      <c r="H45" s="2"/>
    </row>
    <row r="46" spans="1:8" x14ac:dyDescent="0.25">
      <c r="A46" s="2"/>
      <c r="B46" s="91" t="s">
        <v>76</v>
      </c>
      <c r="C46" s="92"/>
      <c r="D46" s="92"/>
      <c r="E46" s="93"/>
      <c r="F46" s="21">
        <f>SUM(F10:F45)</f>
        <v>1079685.1299999999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2017-10-13T13:08:37Z</dcterms:modified>
</cp:coreProperties>
</file>