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0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1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<sst xmlns="http://schemas.openxmlformats.org/spreadsheetml/2006/main" count="373" uniqueCount="190">
  <si>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</si>
  <si>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</si>
  <si>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</si>
  <si>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</si>
  <si>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</si>
  <si>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</si>
  <si>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</si>
  <si>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</si>
  <si>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</si>
  <si>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</si>
  <si>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</si>
  <si>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</si>
  <si>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</si>
  <si>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</si>
  <si>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</si>
  <si>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</si>
  <si>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</si>
  <si>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</si>
  <si>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</si>
  <si>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</si>
  <si>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</si>
  <si>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</si>
  <si>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</si>
  <si>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</si>
  <si>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</si>
  <si>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</si>
  <si>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</si>
  <si>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</si>
  <si>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</si>
  <si>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</si>
  <si>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</si>
  <si>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</si>
  <si>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</si>
  <si>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</si>
  <si>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</si>
  <si>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</si>
  <si>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</si>
  <si>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</si>
  <si>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</si>
  <si>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</si>
  <si>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</si>
  <si>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</si>
  <si>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</si>
  <si>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</si>
  <si>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</si>
  <si>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</si>
  <si>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</si>
  <si>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</si>
  <si>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</si>
  <si>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</si>
  <si>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</si>
  <si>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</si>
  <si>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</si>
  <si>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</si>
  <si>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</si>
  <si>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</si>
  <si>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</si>
  <si>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</si>
  <si>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</si>
  <si>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</si>
  <si>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</si>
  <si>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</si>
  <si>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</si>
  <si>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</si>
  <si>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</si>
  <si>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</si>
  <si>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</si>
  <si>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</si>
  <si>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</si>
  <si>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</si>
  <si>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</si>
  <si>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</si>
  <si>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</si>
  <si>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</si>
  <si>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</si>
  <si>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</si>
  <si>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</si>
  <si>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</si>
  <si>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</si>
  <si>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</si>
  <si>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</si>
  <si>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</si>
  <si>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</si>
  <si>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</si>
  <si>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</si>
  <si>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</si>
  <si>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</si>
  <si>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</si>
  <si>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</si>
  <si>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</si>
  <si>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</si>
  <si>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</si>
  <si>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</si>
  <si>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</si>
  <si>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</si>
  <si>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</si>
  <si>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</si>
  <si>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</si>
  <si>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</si>
  <si>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</si>
  <si>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</si>
  <si>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</si>
  <si>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</si>
  <si>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</si>
  <si>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</si>
  <si>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</si>
  <si>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</si>
  <si>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</si>
  <si>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</si>
  <si>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</si>
  <si>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</si>
  <si>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</si>
  <si>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</si>
  <si>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</si>
  <si>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</si>
  <si>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</si>
  <si>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</si>
  <si>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</si>
  <si>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</si>
  <si>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</si>
  <si>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</si>
  <si>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</si>
  <si>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</si>
  <si>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</si>
  <si>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</si>
  <si>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</si>
  <si>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</si>
  <si>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</si>
  <si>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</si>
  <si>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</si>
  <si>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</si>
  <si>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</si>
  <si>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</si>
  <si>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</si>
  <si>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</si>
  <si>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</si>
  <si>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</si>
  <si>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</si>
  <si>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</si>
  <si>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</si>
  <si>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</si>
  <si>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</si>
  <si>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</si>
  <si>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</si>
  <si>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</si>
  <si>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</si>
  <si>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</si>
  <si>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</si>
  <si>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</si>
  <si>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1200 mm &lt; Ledningsnet ≤ Ø 1600 mm</t>
  </si>
  <si>
    <t>Ø 200 mm &lt; Ledningsnet ≤ Ø 500 mm</t>
  </si>
  <si>
    <t>SRO(Software)</t>
  </si>
  <si>
    <t>Software (Generalt)</t>
  </si>
  <si>
    <t>Strømpeforing Ø 200 mm &lt; Ledningsnet ≤ Ø 500 mm</t>
  </si>
  <si>
    <t>Stik</t>
  </si>
  <si>
    <t>Jordbassin Klasse A</t>
  </si>
  <si>
    <t>Ø 800 mm &lt; Ledningsnet ≤ Ø 1000 mm</t>
  </si>
  <si>
    <t>Pumpeinstallation Miljøklasse B (1.000-1.500 l/s) - Mek/EL</t>
  </si>
  <si>
    <t>Ledningsnet ≤ Ø 200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</si>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</sst>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178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22691260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20816882</v>
      </c>
      <c r="H10" s="23" t="s">
        <v>4</v>
      </c>
      <c r="I10" s="2"/>
    </row>
    <row r="11" spans="1:9" x14ac:dyDescent="0.25">
      <c r="A11" s="2"/>
      <c r="B11" s="85" t="s">
        <v>179</v>
      </c>
      <c r="C11" s="86"/>
      <c r="D11" s="86"/>
      <c r="E11" s="86"/>
      <c r="F11" s="87"/>
      <c r="G11" s="21">
        <f>G9-G10</f>
        <v>1874378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180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7310068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6661891</v>
      </c>
      <c r="H16" s="23" t="s">
        <v>4</v>
      </c>
      <c r="I16" s="2"/>
    </row>
    <row r="17" spans="1:9" x14ac:dyDescent="0.25">
      <c r="A17" s="2"/>
      <c r="B17" s="85" t="s">
        <v>180</v>
      </c>
      <c r="C17" s="86"/>
      <c r="D17" s="86"/>
      <c r="E17" s="86"/>
      <c r="F17" s="87"/>
      <c r="G17" s="21">
        <f>G15-G16</f>
        <v>648177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181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341479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995000</v>
      </c>
      <c r="H22" s="23" t="s">
        <v>4</v>
      </c>
      <c r="I22" s="2"/>
    </row>
    <row r="23" spans="1:9" x14ac:dyDescent="0.25">
      <c r="A23" s="2"/>
      <c r="B23" s="85" t="s">
        <v>181</v>
      </c>
      <c r="C23" s="86"/>
      <c r="D23" s="86"/>
      <c r="E23" s="86"/>
      <c r="F23" s="87"/>
      <c r="G23" s="21">
        <f>G21-G22</f>
        <v>-653521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182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182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2016'!F21</f>
        <v>2166850.6643666662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1394965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771885.66436666623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183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0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837430</v>
      </c>
      <c r="H40" s="23" t="s">
        <v>4</v>
      </c>
      <c r="I40" s="2"/>
    </row>
    <row r="41" spans="1:9" x14ac:dyDescent="0.25">
      <c r="A41" s="2"/>
      <c r="B41" s="85" t="s">
        <v>183</v>
      </c>
      <c r="C41" s="86"/>
      <c r="D41" s="86"/>
      <c r="E41" s="86"/>
      <c r="F41" s="87"/>
      <c r="G41" s="21">
        <f>G39-G40</f>
        <v>-837430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94083092.916400686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24867471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4973328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-849295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3241124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32232628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752295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752295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-17950306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-14829155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-205462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-32984923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0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6774756.9164006859</v>
      </c>
      <c r="F30" s="38" t="s">
        <v>4</v>
      </c>
      <c r="G30" s="18">
        <f>-$E$30</f>
        <v>-6774756.9164006859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86295519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1012817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87308336</v>
      </c>
      <c r="F35" s="38" t="s">
        <v>4</v>
      </c>
      <c r="G35" s="18">
        <f>-E35</f>
        <v>-87308336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175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176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171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189</v>
      </c>
      <c r="C16" s="92"/>
      <c r="D16" s="92"/>
      <c r="E16" s="93"/>
      <c r="F16" s="116" t="s">
        <v>172</v>
      </c>
      <c r="G16" s="116"/>
      <c r="H16" s="2"/>
    </row>
    <row r="17" spans="1:8" x14ac:dyDescent="0.25">
      <c r="A17" s="2"/>
      <c r="B17" s="100" t="s">
        <v>185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173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174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184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79940535.222861096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22843774.976115078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105841.06184299994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187</v>
      </c>
      <c r="C12" s="49"/>
      <c r="D12" s="50"/>
      <c r="E12" s="12">
        <f>'Fane 5. Individuelt eff.krav'!G10</f>
        <v>-1132718.0462219741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167</v>
      </c>
      <c r="C13" s="97"/>
      <c r="D13" s="98"/>
      <c r="E13" s="12">
        <f>'Fane 3. Korrigeret grundlag'!G22</f>
        <v>77097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171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1382338.2166734373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683283.13075243903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1048799.1389420473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177</v>
      </c>
      <c r="C23" s="102"/>
      <c r="D23" s="103"/>
      <c r="E23" s="18">
        <f>SUM(E9,E11:E18,E20)-SUM(E21:E22)</f>
        <v>78641011.185461059</v>
      </c>
      <c r="F23" s="19" t="s">
        <v>4</v>
      </c>
      <c r="G23" s="18">
        <f>E23</f>
        <v>78641011.185461059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-3529315</v>
      </c>
      <c r="F25" s="19" t="s">
        <v>4</v>
      </c>
      <c r="G25" s="18">
        <f>E25</f>
        <v>-3529315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1874378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648177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-653521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771885.66436666623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-837430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1803489.6643666662</v>
      </c>
      <c r="F33" s="19" t="s">
        <v>4</v>
      </c>
      <c r="G33" s="18">
        <f>E33</f>
        <v>1803489.6643666662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76915185.849827722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78565073.919203609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23351234.318622347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167</v>
      </c>
      <c r="C11" s="59"/>
      <c r="D11" s="60"/>
      <c r="E11" s="12">
        <v>78446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1376261.5985860631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674152.71264274861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1049229.887165033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177</v>
      </c>
      <c r="C15" s="102"/>
      <c r="D15" s="103"/>
      <c r="E15" s="18">
        <f>$E$9+$E$12-$E$13-$E$14+E11</f>
        <v>78296398.917981893</v>
      </c>
      <c r="F15" s="19" t="s">
        <v>4</v>
      </c>
      <c r="G15" s="18">
        <f>E15</f>
        <v>78296398.917981893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-3529315</v>
      </c>
      <c r="F17" s="19" t="s">
        <v>4</v>
      </c>
      <c r="G17" s="18">
        <f>E17</f>
        <v>-3529315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74767083.917981893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13442954.524823433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43653805.721922584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22843774.976115078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79940535.222861096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167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168</v>
      </c>
      <c r="C20" s="89"/>
      <c r="D20" s="89"/>
      <c r="E20" s="89"/>
      <c r="F20" s="90"/>
      <c r="G20" s="27">
        <v>77097</v>
      </c>
      <c r="H20" s="23" t="s">
        <v>4</v>
      </c>
      <c r="I20" s="2"/>
    </row>
    <row r="21" spans="1:9" x14ac:dyDescent="0.25">
      <c r="A21" s="2"/>
      <c r="B21" s="100" t="s">
        <v>169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170</v>
      </c>
      <c r="C22" s="105"/>
      <c r="D22" s="105"/>
      <c r="E22" s="105"/>
      <c r="F22" s="106"/>
      <c r="G22" s="21">
        <f>SUM(G20:G21)</f>
        <v>77097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159</v>
      </c>
      <c r="C10" s="109"/>
      <c r="D10" s="109"/>
      <c r="E10" s="56">
        <v>201054.0802</v>
      </c>
      <c r="F10" s="23" t="s">
        <v>4</v>
      </c>
      <c r="G10" s="27">
        <v>382135</v>
      </c>
      <c r="H10" s="23" t="s">
        <v>4</v>
      </c>
      <c r="I10" s="2"/>
    </row>
    <row r="11" spans="1:9" x14ac:dyDescent="0.25">
      <c r="A11" s="2"/>
      <c r="B11" s="108" t="s">
        <v>160</v>
      </c>
      <c r="C11" s="109"/>
      <c r="D11" s="109"/>
      <c r="E11" s="56">
        <v>46638.099199999997</v>
      </c>
      <c r="F11" s="23" t="s">
        <v>4</v>
      </c>
      <c r="G11" s="27">
        <v>16650</v>
      </c>
      <c r="H11" s="23" t="s">
        <v>4</v>
      </c>
      <c r="I11" s="2"/>
    </row>
    <row r="12" spans="1:9" x14ac:dyDescent="0.25">
      <c r="A12" s="2"/>
      <c r="B12" s="108" t="s">
        <v>161</v>
      </c>
      <c r="C12" s="109"/>
      <c r="D12" s="109"/>
      <c r="E12" s="56">
        <v>458429.3236</v>
      </c>
      <c r="F12" s="23" t="s">
        <v>4</v>
      </c>
      <c r="G12" s="27">
        <v>23962</v>
      </c>
      <c r="H12" s="23" t="s">
        <v>4</v>
      </c>
      <c r="I12" s="2"/>
    </row>
    <row r="13" spans="1:9" x14ac:dyDescent="0.25">
      <c r="A13" s="2"/>
      <c r="B13" s="108" t="s">
        <v>162</v>
      </c>
      <c r="C13" s="109"/>
      <c r="D13" s="109"/>
      <c r="E13" s="56">
        <v>32399.4126</v>
      </c>
      <c r="F13" s="23" t="s">
        <v>4</v>
      </c>
      <c r="G13" s="27">
        <v>66789</v>
      </c>
      <c r="H13" s="23" t="s">
        <v>4</v>
      </c>
      <c r="I13" s="2"/>
    </row>
    <row r="14" spans="1:9" x14ac:dyDescent="0.25">
      <c r="A14" s="2"/>
      <c r="B14" s="108" t="s">
        <v>163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164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165</v>
      </c>
      <c r="C16" s="109"/>
      <c r="D16" s="109"/>
      <c r="E16" s="56">
        <v>21818776.384799998</v>
      </c>
      <c r="F16" s="23" t="s">
        <v>4</v>
      </c>
      <c r="G16" s="27">
        <v>22171782</v>
      </c>
      <c r="H16" s="23" t="s">
        <v>4</v>
      </c>
      <c r="I16" s="2"/>
    </row>
    <row r="17" spans="1:9" x14ac:dyDescent="0.25">
      <c r="A17" s="2"/>
      <c r="B17" s="108" t="s">
        <v>166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104020.69959999993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105841.06184299994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57173857.246746019</v>
      </c>
      <c r="H9" s="23" t="s">
        <v>4</v>
      </c>
      <c r="I9" s="2"/>
    </row>
    <row r="10" spans="1:9" x14ac:dyDescent="0.25">
      <c r="A10" s="2"/>
      <c r="B10" s="48" t="s">
        <v>187</v>
      </c>
      <c r="C10" s="49"/>
      <c r="D10" s="49"/>
      <c r="E10" s="49"/>
      <c r="F10" s="50"/>
      <c r="G10" s="12">
        <v>-1132718.0462219741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1.1982828008402617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683283.13075243903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13520051.524823433</v>
      </c>
      <c r="H9" s="23" t="s">
        <v>4</v>
      </c>
      <c r="I9" s="2"/>
    </row>
    <row r="10" spans="1:9" x14ac:dyDescent="0.25">
      <c r="A10" s="2"/>
      <c r="B10" s="52" t="s">
        <v>186</v>
      </c>
      <c r="C10" s="53"/>
      <c r="D10" s="53"/>
      <c r="E10" s="53"/>
      <c r="F10" s="54"/>
      <c r="G10" s="12">
        <v>-270401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269630.38818015688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43653805.721922584</v>
      </c>
      <c r="H13" s="23" t="s">
        <v>4</v>
      </c>
      <c r="I13" s="2"/>
    </row>
    <row r="14" spans="1:9" x14ac:dyDescent="0.25">
      <c r="A14" s="2"/>
      <c r="B14" s="48" t="s">
        <v>188</v>
      </c>
      <c r="C14" s="49"/>
      <c r="D14" s="49"/>
      <c r="E14" s="49"/>
      <c r="F14" s="50"/>
      <c r="G14" s="12">
        <v>-390087.41590000002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779168.75076189043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1048799.1389420473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-34314522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-23726577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-10587945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-3529315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68590000</v>
      </c>
      <c r="F10" s="12">
        <f>E10/D10</f>
        <v>914533.33333333337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9083930</v>
      </c>
      <c r="F11" s="12">
        <f t="shared" ref="F11:F20" si="0">E11/D11</f>
        <v>121119.06666666667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5</v>
      </c>
      <c r="E12" s="27">
        <v>159017.41</v>
      </c>
      <c r="F12" s="12">
        <f t="shared" si="0"/>
        <v>31803.482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5</v>
      </c>
      <c r="E13" s="27">
        <v>139792.91</v>
      </c>
      <c r="F13" s="12">
        <f t="shared" si="0"/>
        <v>27958.582000000002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50</v>
      </c>
      <c r="E14" s="27">
        <v>5055629.8</v>
      </c>
      <c r="F14" s="12">
        <f t="shared" si="0"/>
        <v>101112.59599999999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75</v>
      </c>
      <c r="E15" s="27">
        <v>958220.07</v>
      </c>
      <c r="F15" s="12">
        <f t="shared" si="0"/>
        <v>12776.267599999999</v>
      </c>
      <c r="G15" s="23" t="s">
        <v>4</v>
      </c>
      <c r="H15" s="2"/>
    </row>
    <row r="16" spans="1:8" x14ac:dyDescent="0.25">
      <c r="A16" s="2"/>
      <c r="B16" s="47" t="s">
        <v>154</v>
      </c>
      <c r="C16" s="41">
        <v>2016</v>
      </c>
      <c r="D16" s="28">
        <v>75</v>
      </c>
      <c r="E16" s="27">
        <v>119272.27</v>
      </c>
      <c r="F16" s="12">
        <f t="shared" si="0"/>
        <v>1590.2969333333333</v>
      </c>
      <c r="G16" s="23" t="s">
        <v>4</v>
      </c>
      <c r="H16" s="2"/>
    </row>
    <row r="17" spans="1:8" x14ac:dyDescent="0.25">
      <c r="A17" s="2"/>
      <c r="B17" s="47" t="s">
        <v>155</v>
      </c>
      <c r="C17" s="41">
        <v>2016</v>
      </c>
      <c r="D17" s="28">
        <v>50</v>
      </c>
      <c r="E17" s="27">
        <v>23222501.09</v>
      </c>
      <c r="F17" s="12">
        <f t="shared" si="0"/>
        <v>464450.02179999999</v>
      </c>
      <c r="G17" s="23" t="s">
        <v>4</v>
      </c>
      <c r="H17" s="2"/>
    </row>
    <row r="18" spans="1:8" x14ac:dyDescent="0.25">
      <c r="A18" s="2"/>
      <c r="B18" s="47" t="s">
        <v>156</v>
      </c>
      <c r="C18" s="41">
        <v>2016</v>
      </c>
      <c r="D18" s="28">
        <v>75</v>
      </c>
      <c r="E18" s="27">
        <v>31844992.390000001</v>
      </c>
      <c r="F18" s="12">
        <f t="shared" si="0"/>
        <v>424599.89853333333</v>
      </c>
      <c r="G18" s="23" t="s">
        <v>4</v>
      </c>
      <c r="H18" s="2"/>
    </row>
    <row r="19" spans="1:8" ht="26.25" x14ac:dyDescent="0.25">
      <c r="A19" s="2"/>
      <c r="B19" s="47" t="s">
        <v>157</v>
      </c>
      <c r="C19" s="41">
        <v>2016</v>
      </c>
      <c r="D19" s="28">
        <v>20</v>
      </c>
      <c r="E19" s="27">
        <v>470142.39</v>
      </c>
      <c r="F19" s="12">
        <f t="shared" si="0"/>
        <v>23507.119500000001</v>
      </c>
      <c r="G19" s="23" t="s">
        <v>4</v>
      </c>
      <c r="H19" s="2"/>
    </row>
    <row r="20" spans="1:8" x14ac:dyDescent="0.25">
      <c r="A20" s="2"/>
      <c r="B20" s="47" t="s">
        <v>158</v>
      </c>
      <c r="C20" s="41">
        <v>2016</v>
      </c>
      <c r="D20" s="28">
        <v>75</v>
      </c>
      <c r="E20" s="27">
        <v>3255000</v>
      </c>
      <c r="F20" s="12">
        <f t="shared" si="0"/>
        <v>43400</v>
      </c>
      <c r="G20" s="23" t="s">
        <v>4</v>
      </c>
      <c r="H20" s="2"/>
    </row>
    <row r="21" spans="1:8" x14ac:dyDescent="0.25">
      <c r="A21" s="2"/>
      <c r="B21" s="85" t="s">
        <v>76</v>
      </c>
      <c r="C21" s="86"/>
      <c r="D21" s="86"/>
      <c r="E21" s="87"/>
      <c r="F21" s="21">
        <f>SUM(F10:F20)</f>
        <v>2166850.6643666662</v>
      </c>
      <c r="G21" s="22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2017-10-13T11:56:29Z</dcterms:modified>
</cp:coreProperties>
</file>