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1" i="11"/>
  <c r="G33" i="12" s="1"/>
  <c r="G35" i="12" s="1"/>
  <c r="E24" i="2"/>
  <c r="G24" i="2" s="1"/>
  <c r="E28" i="13" l="1"/>
  <c r="G28" i="13" s="1"/>
  <c r="G36" i="13" s="1"/>
  <c r="E33" i="2" s="1"/>
  <c r="G33" i="2" s="1"/>
  <c r="E30" i="2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<sst xmlns="http://schemas.openxmlformats.org/spreadsheetml/2006/main" count="333" uniqueCount="173">
  <si>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</si>
  <si>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</si>
  <si>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</si>
  <si>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</si>
  <si>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</si>
  <si>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</si>
  <si>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</si>
  <si>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</si>
  <si>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</si>
  <si>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</si>
  <si>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</si>
  <si>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</si>
  <si>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</si>
  <si>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</si>
  <si>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</si>
  <si>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</si>
  <si>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</si>
  <si>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</si>
  <si>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</si>
  <si>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</si>
  <si>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</si>
  <si>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</si>
  <si>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</si>
  <si>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</si>
  <si>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</si>
  <si>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</si>
  <si>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</si>
  <si>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</si>
  <si>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</si>
  <si>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</si>
  <si>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</si>
  <si>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</si>
  <si>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</si>
  <si>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</si>
  <si>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</si>
  <si>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</si>
  <si>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</si>
  <si>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</si>
  <si>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</si>
  <si>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</si>
  <si>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</si>
  <si>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</si>
  <si>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</si>
  <si>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</si>
  <si>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</si>
  <si>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</si>
  <si>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</si>
  <si>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</si>
  <si>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</si>
  <si>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</si>
  <si>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</si>
  <si>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</si>
  <si>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</si>
  <si>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</si>
  <si>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</si>
  <si>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</si>
  <si>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</si>
  <si>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</si>
  <si>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</si>
  <si>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</si>
  <si>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</si>
  <si>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</si>
  <si>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</si>
  <si>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</si>
  <si>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</si>
  <si>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</si>
  <si>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</si>
  <si>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</si>
  <si>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</si>
  <si>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</si>
  <si>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</si>
  <si>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</si>
  <si>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</si>
  <si>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</si>
  <si>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</si>
  <si>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</si>
  <si>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</si>
  <si>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</si>
  <si>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</si>
  <si>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</si>
  <si>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</si>
  <si>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</si>
  <si>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</si>
  <si>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</si>
  <si>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</si>
  <si>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</si>
  <si>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</si>
  <si>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</si>
  <si>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</si>
  <si>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</si>
  <si>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</si>
  <si>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</si>
  <si>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</si>
  <si>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</si>
  <si>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</si>
  <si>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</si>
  <si>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</si>
  <si>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</si>
  <si>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</si>
  <si>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</si>
  <si>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</si>
  <si>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</si>
  <si>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</si>
  <si>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</si>
  <si>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</si>
  <si>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</si>
  <si>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</si>
  <si>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</si>
  <si>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</si>
  <si>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</si>
  <si>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</si>
  <si>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</si>
  <si>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</si>
  <si>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</si>
  <si>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</si>
  <si>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</si>
  <si>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</si>
  <si>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</si>
  <si>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</si>
  <si>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</si>
  <si>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</si>
  <si>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</si>
  <si>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</si>
  <si>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</si>
  <si>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</si>
  <si>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</si>
  <si>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</si>
  <si>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</si>
  <si>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</si>
  <si>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</si>
  <si>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</si>
  <si>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</si>
  <si>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</si>
  <si>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</si>
  <si>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</si>
  <si>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</si>
  <si>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</si>
  <si>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</si>
  <si>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</si>
  <si>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</si>
  <si>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</si>
  <si>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</si>
  <si>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</si>
  <si>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</si>
  <si>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</si>
  <si>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</si>
  <si>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Tjenestemandspensioner</t>
  </si>
  <si>
    <t>Ejendomsskatter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</si>
  <si>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</si>
  <si>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</si>
  <si>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</si>
  <si>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</si>
  <si>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</si>
  <si>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Akummuleret restskatter</t>
  </si>
  <si>
    <t>Ingen gennemførte investeringer i 2016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</si>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</sst>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162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643281.96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915000</v>
      </c>
      <c r="H10" s="23" t="s">
        <v>4</v>
      </c>
      <c r="I10" s="2"/>
    </row>
    <row r="11" spans="1:9" x14ac:dyDescent="0.25">
      <c r="A11" s="2"/>
      <c r="B11" s="96" t="s">
        <v>163</v>
      </c>
      <c r="C11" s="97"/>
      <c r="D11" s="97"/>
      <c r="E11" s="97"/>
      <c r="F11" s="98"/>
      <c r="G11" s="21">
        <f>G9-G10</f>
        <v>-271718.04000000004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164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6286.68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-10000</v>
      </c>
      <c r="H16" s="23" t="s">
        <v>4</v>
      </c>
      <c r="I16" s="2"/>
    </row>
    <row r="17" spans="1:9" x14ac:dyDescent="0.25">
      <c r="A17" s="2"/>
      <c r="B17" s="96" t="s">
        <v>164</v>
      </c>
      <c r="C17" s="97"/>
      <c r="D17" s="97"/>
      <c r="E17" s="97"/>
      <c r="F17" s="98"/>
      <c r="G17" s="21">
        <f>G15-G16</f>
        <v>16286.68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165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0</v>
      </c>
      <c r="H22" s="23" t="s">
        <v>4</v>
      </c>
      <c r="I22" s="2"/>
    </row>
    <row r="23" spans="1:9" x14ac:dyDescent="0.25">
      <c r="A23" s="2"/>
      <c r="B23" s="96" t="s">
        <v>165</v>
      </c>
      <c r="C23" s="97"/>
      <c r="D23" s="97"/>
      <c r="E23" s="97"/>
      <c r="F23" s="98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166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166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2016'!F11</f>
        <v>0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33333.333333333336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-33333.333333333336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11625352.607272573</v>
      </c>
      <c r="H9" s="39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1171139</v>
      </c>
      <c r="F11" s="23" t="s">
        <v>4</v>
      </c>
      <c r="G11" s="20"/>
      <c r="H11" s="43"/>
      <c r="I11" s="2"/>
    </row>
    <row r="12" spans="1:9" x14ac:dyDescent="0.25">
      <c r="A12" s="2"/>
      <c r="B12" s="86" t="s">
        <v>93</v>
      </c>
      <c r="C12" s="87"/>
      <c r="D12" s="88"/>
      <c r="E12" s="27">
        <v>873657</v>
      </c>
      <c r="F12" s="23" t="s">
        <v>4</v>
      </c>
      <c r="G12" s="15"/>
      <c r="H12" s="44"/>
      <c r="I12" s="2"/>
    </row>
    <row r="13" spans="1:9" x14ac:dyDescent="0.25">
      <c r="A13" s="2"/>
      <c r="B13" s="86" t="s">
        <v>94</v>
      </c>
      <c r="C13" s="87"/>
      <c r="D13" s="88"/>
      <c r="E13" s="27">
        <v>1101143</v>
      </c>
      <c r="F13" s="23" t="s">
        <v>4</v>
      </c>
      <c r="G13" s="15"/>
      <c r="H13" s="44"/>
      <c r="I13" s="2"/>
    </row>
    <row r="14" spans="1:9" x14ac:dyDescent="0.25">
      <c r="A14" s="2"/>
      <c r="B14" s="86" t="s">
        <v>95</v>
      </c>
      <c r="C14" s="87"/>
      <c r="D14" s="88"/>
      <c r="E14" s="27">
        <v>85000</v>
      </c>
      <c r="F14" s="23" t="s">
        <v>4</v>
      </c>
      <c r="G14" s="15"/>
      <c r="H14" s="44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3230939</v>
      </c>
      <c r="F15" s="39" t="s">
        <v>4</v>
      </c>
      <c r="G15" s="15"/>
      <c r="H15" s="44"/>
      <c r="I15" s="2"/>
    </row>
    <row r="16" spans="1:9" x14ac:dyDescent="0.25">
      <c r="A16" s="2"/>
      <c r="B16" s="86" t="s">
        <v>21</v>
      </c>
      <c r="C16" s="87"/>
      <c r="D16" s="88"/>
      <c r="E16" s="27">
        <v>0</v>
      </c>
      <c r="F16" s="23" t="s">
        <v>4</v>
      </c>
      <c r="G16" s="15"/>
      <c r="H16" s="44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4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4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0</v>
      </c>
      <c r="F19" s="39" t="s">
        <v>4</v>
      </c>
      <c r="G19" s="15"/>
      <c r="H19" s="44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0</v>
      </c>
      <c r="F20" s="23" t="s">
        <v>4</v>
      </c>
      <c r="G20" s="15"/>
      <c r="H20" s="44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0</v>
      </c>
      <c r="F21" s="23" t="s">
        <v>4</v>
      </c>
      <c r="G21" s="15"/>
      <c r="H21" s="44"/>
      <c r="I21" s="2"/>
    </row>
    <row r="22" spans="1:9" x14ac:dyDescent="0.25">
      <c r="A22" s="2"/>
      <c r="B22" s="86" t="s">
        <v>27</v>
      </c>
      <c r="C22" s="87"/>
      <c r="D22" s="88"/>
      <c r="E22" s="27">
        <v>-1705625</v>
      </c>
      <c r="F22" s="23" t="s">
        <v>4</v>
      </c>
      <c r="G22" s="15"/>
      <c r="H22" s="44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4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4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4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4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-1705625</v>
      </c>
      <c r="F27" s="39" t="s">
        <v>4</v>
      </c>
      <c r="G27" s="16"/>
      <c r="H27" s="45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1525314</v>
      </c>
      <c r="F28" s="39" t="s">
        <v>4</v>
      </c>
      <c r="G28" s="1">
        <f>IF(E28&lt;0,0,-E28)</f>
        <v>-1525314</v>
      </c>
      <c r="H28" s="39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1655599</v>
      </c>
      <c r="F30" s="39" t="s">
        <v>4</v>
      </c>
      <c r="G30" s="18">
        <f>-$E$30</f>
        <v>-1655599</v>
      </c>
      <c r="H30" s="39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6071881.7699999996</v>
      </c>
      <c r="F32" s="23" t="s">
        <v>4</v>
      </c>
      <c r="G32" s="20"/>
      <c r="H32" s="43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4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177450</v>
      </c>
      <c r="F34" s="23" t="s">
        <v>4</v>
      </c>
      <c r="G34" s="16"/>
      <c r="H34" s="45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6249331.7699999996</v>
      </c>
      <c r="F35" s="39" t="s">
        <v>4</v>
      </c>
      <c r="G35" s="18">
        <f>-E35</f>
        <v>-6249331.7699999996</v>
      </c>
      <c r="H35" s="39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2195107.8372725733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159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160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155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172</v>
      </c>
      <c r="C16" s="90"/>
      <c r="D16" s="90"/>
      <c r="E16" s="91"/>
      <c r="F16" s="113" t="s">
        <v>156</v>
      </c>
      <c r="G16" s="113"/>
      <c r="H16" s="2"/>
    </row>
    <row r="17" spans="1:8" x14ac:dyDescent="0.25">
      <c r="A17" s="2"/>
      <c r="B17" s="86" t="s">
        <v>168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157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158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6" t="s">
        <v>119</v>
      </c>
      <c r="C9" s="4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6" t="s">
        <v>167</v>
      </c>
      <c r="C10" s="37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8201847.0740127778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819197.43909594754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-165436.75540150006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170</v>
      </c>
      <c r="C12" s="49"/>
      <c r="D12" s="50"/>
      <c r="E12" s="12">
        <f>'Fane 5. Individuelt eff.krav'!G10</f>
        <v>-214784.969720808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155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5" t="s">
        <v>124</v>
      </c>
      <c r="C18" s="33"/>
      <c r="D18" s="34"/>
      <c r="E18" s="31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136878.44360558322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121994.24092836169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142523.79410884171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161</v>
      </c>
      <c r="C22" s="94"/>
      <c r="D22" s="95"/>
      <c r="E22" s="18">
        <f>SUM(E9,E11:E17,E19)-SUM(E20:E21)</f>
        <v>7693985.7574588489</v>
      </c>
      <c r="F22" s="19" t="s">
        <v>4</v>
      </c>
      <c r="G22" s="18">
        <f>E22</f>
        <v>7693985.7574588489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-271718.04000000004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16286.68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-33333.333333333336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-288764.69333333336</v>
      </c>
      <c r="F31" s="19" t="s">
        <v>4</v>
      </c>
      <c r="G31" s="18">
        <f>E31</f>
        <v>-288764.69333333336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2195107.8372725733</v>
      </c>
      <c r="F33" s="19" t="s">
        <v>4</v>
      </c>
      <c r="G33" s="18">
        <f>E33</f>
        <v>2195107.8372725733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9600328.9013980888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7693985.7574588489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665201.49565910036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134644.75075552985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119627.14709597907</v>
      </c>
      <c r="F12" s="9" t="s">
        <v>4</v>
      </c>
      <c r="G12" s="15"/>
      <c r="H12" s="14"/>
      <c r="I12" s="2"/>
    </row>
    <row r="13" spans="1:9" x14ac:dyDescent="0.25">
      <c r="A13" s="2"/>
      <c r="B13" s="32" t="s">
        <v>16</v>
      </c>
      <c r="C13" s="33"/>
      <c r="D13" s="34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142211.24451809408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161</v>
      </c>
      <c r="C14" s="94"/>
      <c r="D14" s="95"/>
      <c r="E14" s="18">
        <f>$E$9+$E$11-$E$12-$E$13</f>
        <v>7566792.1166003058</v>
      </c>
      <c r="F14" s="19" t="s">
        <v>4</v>
      </c>
      <c r="G14" s="18">
        <f>E14</f>
        <v>7566792.1166003058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7566792.1166003058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5140129.2626507208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2242520.3722661091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819197.43909594754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8201847.0740127778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146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147</v>
      </c>
      <c r="C11" s="106"/>
      <c r="D11" s="106"/>
      <c r="E11" s="56">
        <v>11034.9074</v>
      </c>
      <c r="F11" s="23" t="s">
        <v>4</v>
      </c>
      <c r="G11" s="27">
        <v>8292.41</v>
      </c>
      <c r="H11" s="23" t="s">
        <v>4</v>
      </c>
      <c r="I11" s="2"/>
    </row>
    <row r="12" spans="1:9" x14ac:dyDescent="0.25">
      <c r="A12" s="2"/>
      <c r="B12" s="105" t="s">
        <v>153</v>
      </c>
      <c r="C12" s="106"/>
      <c r="D12" s="106"/>
      <c r="E12" s="56">
        <v>0</v>
      </c>
      <c r="F12" s="23" t="s">
        <v>4</v>
      </c>
      <c r="G12" s="27">
        <v>23003</v>
      </c>
      <c r="H12" s="23" t="s">
        <v>4</v>
      </c>
      <c r="I12" s="2"/>
    </row>
    <row r="13" spans="1:9" x14ac:dyDescent="0.25">
      <c r="A13" s="2"/>
      <c r="B13" s="105" t="s">
        <v>148</v>
      </c>
      <c r="C13" s="106"/>
      <c r="D13" s="106"/>
      <c r="E13" s="56">
        <v>32398.416399999998</v>
      </c>
      <c r="F13" s="23" t="s">
        <v>4</v>
      </c>
      <c r="G13" s="27">
        <v>66236.55</v>
      </c>
      <c r="H13" s="23" t="s">
        <v>4</v>
      </c>
      <c r="I13" s="2"/>
    </row>
    <row r="14" spans="1:9" x14ac:dyDescent="0.25">
      <c r="A14" s="2"/>
      <c r="B14" s="105" t="s">
        <v>149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150</v>
      </c>
      <c r="C15" s="106"/>
      <c r="D15" s="106"/>
      <c r="E15" s="56">
        <v>765490.04200000002</v>
      </c>
      <c r="F15" s="23" t="s">
        <v>4</v>
      </c>
      <c r="G15" s="27">
        <v>525750</v>
      </c>
      <c r="H15" s="23" t="s">
        <v>4</v>
      </c>
      <c r="I15" s="2"/>
    </row>
    <row r="16" spans="1:9" x14ac:dyDescent="0.25">
      <c r="A16" s="2"/>
      <c r="B16" s="105" t="s">
        <v>151</v>
      </c>
      <c r="C16" s="106"/>
      <c r="D16" s="106"/>
      <c r="E16" s="56">
        <v>0</v>
      </c>
      <c r="F16" s="23" t="s">
        <v>4</v>
      </c>
      <c r="G16" s="27">
        <v>23050</v>
      </c>
      <c r="H16" s="23" t="s">
        <v>4</v>
      </c>
      <c r="I16" s="2"/>
    </row>
    <row r="17" spans="1:9" x14ac:dyDescent="0.25">
      <c r="A17" s="2"/>
      <c r="B17" s="105" t="s">
        <v>152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-162591.40580000007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-165436.75540150006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7382649.6349168299</v>
      </c>
      <c r="H9" s="23" t="s">
        <v>4</v>
      </c>
      <c r="I9" s="2"/>
    </row>
    <row r="10" spans="1:9" x14ac:dyDescent="0.25">
      <c r="A10" s="2"/>
      <c r="B10" s="48" t="s">
        <v>170</v>
      </c>
      <c r="C10" s="49"/>
      <c r="D10" s="49"/>
      <c r="E10" s="49"/>
      <c r="F10" s="50"/>
      <c r="G10" s="12">
        <v>-214784.969720808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30">
        <v>1.6726886664394758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121994.24092836169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5140129.2626507208</v>
      </c>
      <c r="H9" s="23" t="s">
        <v>4</v>
      </c>
      <c r="I9" s="2"/>
    </row>
    <row r="10" spans="1:9" x14ac:dyDescent="0.25">
      <c r="A10" s="2"/>
      <c r="B10" s="52" t="s">
        <v>169</v>
      </c>
      <c r="C10" s="53"/>
      <c r="D10" s="53"/>
      <c r="E10" s="53"/>
      <c r="F10" s="54"/>
      <c r="G10" s="12">
        <v>-102802.58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8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102509.59799194217</v>
      </c>
      <c r="H12" s="39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2242520.3722661091</v>
      </c>
      <c r="H13" s="23" t="s">
        <v>4</v>
      </c>
      <c r="I13" s="2"/>
    </row>
    <row r="14" spans="1:9" x14ac:dyDescent="0.25">
      <c r="A14" s="2"/>
      <c r="B14" s="48" t="s">
        <v>171</v>
      </c>
      <c r="C14" s="49"/>
      <c r="D14" s="49"/>
      <c r="E14" s="49"/>
      <c r="F14" s="50"/>
      <c r="G14" s="12">
        <v>-20712.955900000001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1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40014.19611689954</v>
      </c>
      <c r="H16" s="39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142523.79410884171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-1570291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-1570291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40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1" t="s">
        <v>0</v>
      </c>
      <c r="C9" s="19" t="s">
        <v>1</v>
      </c>
      <c r="D9" s="41" t="s">
        <v>2</v>
      </c>
      <c r="E9" s="41" t="s">
        <v>44</v>
      </c>
      <c r="F9" s="113" t="s">
        <v>3</v>
      </c>
      <c r="G9" s="113"/>
      <c r="H9" s="2"/>
    </row>
    <row r="10" spans="1:8" x14ac:dyDescent="0.25">
      <c r="A10" s="2"/>
      <c r="B10" s="29" t="s">
        <v>154</v>
      </c>
      <c r="C10" s="42"/>
      <c r="D10" s="28"/>
      <c r="E10" s="27"/>
      <c r="F10" s="12"/>
      <c r="G10" s="23" t="s">
        <v>4</v>
      </c>
      <c r="H10" s="2"/>
    </row>
    <row r="11" spans="1:8" x14ac:dyDescent="0.25">
      <c r="A11" s="2"/>
      <c r="B11" s="96" t="s">
        <v>76</v>
      </c>
      <c r="C11" s="97"/>
      <c r="D11" s="97"/>
      <c r="E11" s="98"/>
      <c r="F11" s="21">
        <f>SUM(F10:F10)</f>
        <v>0</v>
      </c>
      <c r="G11" s="22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2017-10-13T11:57:24Z</dcterms:modified>
</cp:coreProperties>
</file>