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<sst xmlns="http://schemas.openxmlformats.org/spreadsheetml/2006/main" count="98" uniqueCount="68">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</sst>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39468092.233883329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190973.55253333331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39659065.786416665</v>
      </c>
      <c r="C4" s="54" t="s">
        <v>10</v>
      </c>
    </row>
    <row r="5" spans="1:3" x14ac:dyDescent="0.25">
      <c r="A5" s="44" t="s">
        <v>0</v>
      </c>
      <c r="B5" s="35">
        <f>Investeringer!E3</f>
        <v>61359913.100043975</v>
      </c>
      <c r="C5" s="22" t="s">
        <v>10</v>
      </c>
    </row>
    <row r="6" spans="1:3" x14ac:dyDescent="0.25">
      <c r="A6" s="4" t="s">
        <v>1</v>
      </c>
      <c r="B6" s="32">
        <f>Investeringer!F3</f>
        <v>13908360.226266053</v>
      </c>
      <c r="C6" t="s">
        <v>10</v>
      </c>
    </row>
    <row r="7" spans="1:3" x14ac:dyDescent="0.25">
      <c r="A7" s="4" t="s">
        <v>2</v>
      </c>
      <c r="B7" s="32">
        <f>Investeringer!G3</f>
        <v>1055986.6838988154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12000907.666666666</v>
      </c>
      <c r="C8" t="s">
        <v>10</v>
      </c>
    </row>
    <row r="9" spans="1:3" s="21" customFormat="1" x14ac:dyDescent="0.25">
      <c r="A9" s="3" t="s">
        <v>44</v>
      </c>
      <c r="B9" s="45">
        <f>SUM(B5:B8)</f>
        <v>88325167.676875517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8371583</v>
      </c>
      <c r="C10" t="s">
        <v>10</v>
      </c>
    </row>
    <row r="11" spans="1:3" s="21" customFormat="1" x14ac:dyDescent="0.25">
      <c r="A11" s="3" t="s">
        <v>64</v>
      </c>
      <c r="B11" s="45">
        <f>SUM(B10:B10)</f>
        <v>8371583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136355816.46329218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137562802.69811293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31716650</v>
      </c>
      <c r="C2" s="46">
        <v>0</v>
      </c>
      <c r="D2" s="46">
        <f>B2+C2</f>
        <v>31716650</v>
      </c>
      <c r="E2" s="47">
        <f>D2</f>
        <v>31716650</v>
      </c>
      <c r="F2" s="46">
        <v>43580263.226994649</v>
      </c>
      <c r="G2" s="46">
        <v>0</v>
      </c>
      <c r="H2" s="46">
        <f>F2-G2</f>
        <v>43580263.226994649</v>
      </c>
      <c r="I2" s="46">
        <f>AVERAGEIF(E2:E4,"&lt;&gt;0")</f>
        <v>33514450.29394266</v>
      </c>
      <c r="J2" s="46">
        <v>39468092.233883329</v>
      </c>
      <c r="K2" s="36">
        <f>IF(H2&gt;I2,IF(I2&gt;J2,I2,J2),H2)</f>
        <v>39468092.233883329</v>
      </c>
    </row>
    <row r="3" spans="1:11" s="22" customFormat="1" x14ac:dyDescent="0.25">
      <c r="A3" s="27">
        <v>2014</v>
      </c>
      <c r="B3" s="46">
        <v>32586153</v>
      </c>
      <c r="C3" s="46"/>
      <c r="D3" s="46">
        <f t="shared" ref="D3:D4" si="0">B3+C3</f>
        <v>32586153</v>
      </c>
      <c r="E3" s="47">
        <f>D3*Pristalsregulering!C7</f>
        <v>32612221.922399998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35650769</v>
      </c>
      <c r="C4" s="46"/>
      <c r="D4" s="46">
        <f t="shared" si="0"/>
        <v>35650769</v>
      </c>
      <c r="E4" s="47">
        <f>D4*Pristalsregulering!$C$6*Pristalsregulering!$C$7</f>
        <v>36214478.95942799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258117</v>
      </c>
      <c r="D3" s="39">
        <v>0</v>
      </c>
      <c r="E3" s="38">
        <f>B3</f>
        <v>25000</v>
      </c>
      <c r="F3" s="39">
        <f t="shared" ref="F3:G3" si="0">C3</f>
        <v>258117</v>
      </c>
      <c r="G3" s="40">
        <f t="shared" si="0"/>
        <v>0</v>
      </c>
      <c r="H3" s="41">
        <f>IF(E3=0,0,AVERAGEIF(E3:E5,"&lt;&gt;0"))+IF(F3=0,0,AVERAGEIF(F3:F5,"&lt;&gt;0"))+IF(G3=0,0,AVERAGEIF(G3:G5,"&lt;&gt;0"))</f>
        <v>190973.55253333331</v>
      </c>
    </row>
    <row r="4" spans="1:8" x14ac:dyDescent="0.25">
      <c r="A4" s="30">
        <v>2014</v>
      </c>
      <c r="B4" s="38">
        <v>25000</v>
      </c>
      <c r="C4" s="39">
        <v>117600</v>
      </c>
      <c r="D4" s="39">
        <v>7000</v>
      </c>
      <c r="E4" s="38">
        <f>B4*Pristalsregulering!$C$7</f>
        <v>25019.999999999996</v>
      </c>
      <c r="F4" s="39">
        <f>C4*Pristalsregulering!$C$7</f>
        <v>117694.07999999999</v>
      </c>
      <c r="G4" s="40">
        <f>D4*Pristalsregulering!$C$7</f>
        <v>7005.5999999999995</v>
      </c>
      <c r="H4" s="39"/>
    </row>
    <row r="5" spans="1:8" x14ac:dyDescent="0.25">
      <c r="A5" s="30">
        <v>2013</v>
      </c>
      <c r="B5" s="38">
        <v>32000</v>
      </c>
      <c r="C5" s="39">
        <v>112800</v>
      </c>
      <c r="D5" s="39">
        <v>0</v>
      </c>
      <c r="E5" s="38">
        <f>B5*Pristalsregulering!$C$7*Pristalsregulering!$C$6</f>
        <v>32505.983999999997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56360771.038326204</v>
      </c>
      <c r="C3" s="35">
        <v>13337798.907233335</v>
      </c>
      <c r="D3" s="37">
        <v>1051973.9345</v>
      </c>
      <c r="E3" s="32">
        <f>B3*Pristalsregulering!C2*Pristalsregulering!C3*Pristalsregulering!C4*Pristalsregulering!C5*Pristalsregulering!C6*Pristalsregulering!C7</f>
        <v>61359913.100043975</v>
      </c>
      <c r="F3" s="32">
        <v>13908360.226266053</v>
      </c>
      <c r="G3" s="32">
        <f xml:space="preserve"> D3/Pristalsregulering!$C$8</f>
        <v>1055986.6838988154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2286353</v>
      </c>
      <c r="C3" s="35">
        <v>11238790</v>
      </c>
      <c r="D3" s="35">
        <v>0</v>
      </c>
      <c r="E3" s="37">
        <v>0</v>
      </c>
      <c r="F3" s="35">
        <f>B3</f>
        <v>2286353</v>
      </c>
      <c r="G3" s="35">
        <f>C3</f>
        <v>11238790</v>
      </c>
      <c r="H3" s="35">
        <f>D3</f>
        <v>0</v>
      </c>
      <c r="I3" s="37">
        <f>E3</f>
        <v>0</v>
      </c>
      <c r="J3" s="39">
        <f>AVERAGE(F3:F5)</f>
        <v>762117.66666666663</v>
      </c>
      <c r="K3" s="39">
        <f>G3</f>
        <v>11238790</v>
      </c>
      <c r="L3" s="40">
        <f>AVERAGE(H3:H5)+AVERAGE(I3:I5)</f>
        <v>0</v>
      </c>
      <c r="M3" s="41">
        <f>SUM(J3:L3)</f>
        <v>12000907.666666666</v>
      </c>
      <c r="N3" s="22"/>
    </row>
    <row r="4" spans="1:14" x14ac:dyDescent="0.25">
      <c r="A4" s="27">
        <v>2014</v>
      </c>
      <c r="B4" s="42">
        <v>0</v>
      </c>
      <c r="C4" s="35">
        <v>12531678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12541703.342399999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11231650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11409244.849799998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78699</v>
      </c>
      <c r="E2" s="39">
        <v>5731329</v>
      </c>
      <c r="F2" s="39">
        <v>0</v>
      </c>
      <c r="G2" s="39">
        <v>0</v>
      </c>
      <c r="H2" s="39">
        <v>2529032</v>
      </c>
      <c r="I2" s="39">
        <v>0</v>
      </c>
      <c r="J2" s="39"/>
      <c r="K2" s="39"/>
      <c r="L2" s="40">
        <v>0</v>
      </c>
      <c r="M2" s="41">
        <f>SUM(B2:L2)</f>
        <v>8371583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2017-10-13T15:45:31Z</dcterms:modified>
</cp:coreProperties>
</file>