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J3" i="24"/>
  <c r="F5" i="16"/>
  <c r="I3" i="16" s="1"/>
  <c r="F6" i="16"/>
  <c r="G5" i="16"/>
  <c r="J3" i="16" s="1"/>
  <c r="E5" i="16"/>
  <c r="E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<sst xmlns="http://schemas.openxmlformats.org/spreadsheetml/2006/main" count="114" uniqueCount="76">
  <si>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</si>
  <si>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</si>
  <si>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</si>
  <si>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</si>
  <si>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</si>
  <si>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</si>
  <si>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</si>
  <si>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</si>
  <si>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</si>
  <si>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</si>
  <si>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</si>
  <si>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</si>
  <si>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</si>
  <si>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</si>
  <si>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</si>
  <si>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</si>
  <si>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</si>
  <si>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</si>
  <si>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</si>
  <si>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</si>
  <si>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</si>
  <si>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</si>
  <si>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</si>
  <si>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Genanvendelse af akse</t>
  </si>
  <si>
    <t>Datacenter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</si>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</sst>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50093508.53281758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2625987.4362749616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151181.45426666667</v>
      </c>
      <c r="C4" t="s">
        <v>11</v>
      </c>
    </row>
    <row r="5" spans="1:3" s="26" customFormat="1" x14ac:dyDescent="0.25">
      <c r="A5" s="3" t="s">
        <v>12</v>
      </c>
      <c r="B5" s="48">
        <f>SUM(B2:B4)</f>
        <v>52870677.423359208</v>
      </c>
      <c r="C5" s="62" t="s">
        <v>11</v>
      </c>
    </row>
    <row r="6" spans="1:3" x14ac:dyDescent="0.25">
      <c r="A6" s="47" t="s">
        <v>0</v>
      </c>
      <c r="B6" s="38">
        <f>Investeringer!E3</f>
        <v>39100876.120628901</v>
      </c>
      <c r="C6" s="23" t="s">
        <v>11</v>
      </c>
    </row>
    <row r="7" spans="1:3" x14ac:dyDescent="0.25">
      <c r="A7" s="4" t="s">
        <v>1</v>
      </c>
      <c r="B7" s="35">
        <f>Investeringer!F3</f>
        <v>15026393.307146134</v>
      </c>
      <c r="C7" t="s">
        <v>11</v>
      </c>
    </row>
    <row r="8" spans="1:3" x14ac:dyDescent="0.25">
      <c r="A8" s="4" t="s">
        <v>2</v>
      </c>
      <c r="B8" s="35">
        <f>Investeringer!G3</f>
        <v>2642105.2874255474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1570317</v>
      </c>
      <c r="C9" t="s">
        <v>11</v>
      </c>
    </row>
    <row r="10" spans="1:3" s="22" customFormat="1" x14ac:dyDescent="0.25">
      <c r="A10" s="3" t="s">
        <v>49</v>
      </c>
      <c r="B10" s="48">
        <f>SUM(B6:B9)</f>
        <v>58339691.715200581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15585448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15585448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126795817.13855979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127918180.74495785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46867681</v>
      </c>
      <c r="C2" s="49">
        <v>21614</v>
      </c>
      <c r="D2" s="49">
        <f>B2+C2</f>
        <v>46889295</v>
      </c>
      <c r="E2" s="50">
        <f>D2</f>
        <v>46889295</v>
      </c>
      <c r="F2" s="49">
        <v>57618234.846314363</v>
      </c>
      <c r="G2" s="49">
        <v>0</v>
      </c>
      <c r="H2" s="49">
        <f>F2-G2</f>
        <v>57618234.846314363</v>
      </c>
      <c r="I2" s="49">
        <f>AVERAGEIF(E2:E4,"&lt;&gt;0")</f>
        <v>47408130.168572001</v>
      </c>
      <c r="J2" s="49">
        <v>50093508.53281758</v>
      </c>
      <c r="K2" s="39">
        <f>IF(H2&gt;I2,IF(I2&gt;J2,I2,J2),H2)</f>
        <v>50093508.53281758</v>
      </c>
    </row>
    <row r="3" spans="1:11" s="23" customFormat="1" x14ac:dyDescent="0.25">
      <c r="A3" s="28">
        <v>2014</v>
      </c>
      <c r="B3" s="49">
        <v>47027009</v>
      </c>
      <c r="C3" s="49"/>
      <c r="D3" s="49">
        <f t="shared" ref="D3:D4" si="0">B3+C3</f>
        <v>47027009</v>
      </c>
      <c r="E3" s="50">
        <f>D3*Pristalsregulering!C7</f>
        <v>47064630.607199997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47519093</v>
      </c>
      <c r="C4" s="49"/>
      <c r="D4" s="49">
        <f t="shared" si="0"/>
        <v>47519093</v>
      </c>
      <c r="E4" s="50">
        <f>D4*Pristalsregulering!$C$6*Pristalsregulering!$C$7</f>
        <v>48270464.898515992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58" width="0" hidden="1" customWidth="1"/>
    <col min="59" max="59" width="9.140625" hidden="1" customWidth="1"/>
    <col min="60" max="78" width="0" hidden="1" customWidth="1"/>
    <col min="79" max="79" width="9.140625" hidden="1" customWidth="1"/>
    <col min="80" max="93" width="0" hidden="1" customWidth="1"/>
    <col min="94" max="94" width="9.140625" hidden="1" customWidth="1"/>
    <col min="95" max="113" width="0" hidden="1" customWidth="1"/>
    <col min="114" max="114" width="9.140625" hidden="1" customWidth="1"/>
    <col min="115" max="133" width="0" hidden="1" customWidth="1"/>
    <col min="134" max="134" width="9.140625" hidden="1" customWidth="1"/>
    <col min="135" max="148" width="0" hidden="1" customWidth="1"/>
    <col min="149" max="149" width="9.140625" hidden="1" customWidth="1"/>
    <col min="150" max="168" width="0" hidden="1" customWidth="1"/>
    <col min="169" max="169" width="9.140625" hidden="1" customWidth="1"/>
    <col min="170" max="188" width="0" hidden="1" customWidth="1"/>
    <col min="189" max="189" width="9.140625" hidden="1" customWidth="1"/>
    <col min="190" max="203" width="0" hidden="1" customWidth="1"/>
    <col min="204" max="204" width="9.140625" hidden="1" customWidth="1"/>
    <col min="205" max="223" width="0" hidden="1" customWidth="1"/>
    <col min="224" max="224" width="9.140625" hidden="1" customWidth="1"/>
    <col min="225" max="243" width="0" hidden="1" customWidth="1"/>
    <col min="244" max="244" width="9.140625" hidden="1" customWidth="1"/>
    <col min="245" max="258" width="0" hidden="1" customWidth="1"/>
    <col min="259" max="259" width="9.140625" hidden="1" customWidth="1"/>
    <col min="260" max="278" width="0" hidden="1" customWidth="1"/>
    <col min="279" max="279" width="9.140625" hidden="1" customWidth="1"/>
    <col min="280" max="298" width="0" hidden="1" customWidth="1"/>
    <col min="299" max="299" width="9.140625" hidden="1" customWidth="1"/>
    <col min="300" max="313" width="0" hidden="1" customWidth="1"/>
    <col min="314" max="314" width="9.140625" hidden="1" customWidth="1"/>
    <col min="315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233684</v>
      </c>
      <c r="C3" s="72">
        <v>993039</v>
      </c>
      <c r="D3" s="72">
        <v>0</v>
      </c>
      <c r="E3" s="45">
        <f>B3/Pristalsregulering!$C$8</f>
        <v>234575.3864685806</v>
      </c>
      <c r="F3" s="35">
        <f>C3/Pristalsregulering!$C$8</f>
        <v>996826.94238104799</v>
      </c>
      <c r="G3" s="35">
        <f>D3/Pristalsregulering!$C$8</f>
        <v>0</v>
      </c>
      <c r="H3" s="45">
        <f>IF(E4=0,0,AVERAGEIF(E4:E6,"&lt;&gt;0"))+E3</f>
        <v>234575.3864685806</v>
      </c>
      <c r="I3" s="38">
        <f>IF(F4=0,0,AVERAGEIF(F4:F6,"&lt;&gt;0"))+F3</f>
        <v>996826.94238104799</v>
      </c>
      <c r="J3" s="38">
        <f>IF(G4=0,0,AVERAGEIF(G4:G6,"&lt;&gt;0"))+G3</f>
        <v>1394585.107425333</v>
      </c>
      <c r="K3" s="57">
        <f>SUM(H3:J3)</f>
        <v>2625987.4362749616</v>
      </c>
    </row>
    <row r="4" spans="1:11" x14ac:dyDescent="0.25">
      <c r="A4" s="28">
        <v>2015</v>
      </c>
      <c r="B4" s="35"/>
      <c r="C4" s="35"/>
      <c r="D4" s="35">
        <v>729460</v>
      </c>
      <c r="E4" s="45">
        <f t="shared" ref="E4:G4" si="0">B4</f>
        <v>0</v>
      </c>
      <c r="F4" s="35">
        <f t="shared" si="0"/>
        <v>0</v>
      </c>
      <c r="G4" s="35">
        <f t="shared" si="0"/>
        <v>729460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>
        <v>673202</v>
      </c>
      <c r="E5" s="45">
        <f>B5*Pristalsregulering!$C$7</f>
        <v>0</v>
      </c>
      <c r="F5" s="35">
        <f>C5*Pristalsregulering!$C$7</f>
        <v>0</v>
      </c>
      <c r="G5" s="35">
        <f>D5*Pristalsregulering!$C$7</f>
        <v>673740.5615999999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>
        <v>2737273</v>
      </c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2780554.7606759993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28650</v>
      </c>
      <c r="C3" s="42">
        <v>142340</v>
      </c>
      <c r="D3" s="42">
        <v>0</v>
      </c>
      <c r="E3" s="41">
        <f>B3</f>
        <v>28650</v>
      </c>
      <c r="F3" s="42">
        <f t="shared" ref="F3:G3" si="0">C3</f>
        <v>142340</v>
      </c>
      <c r="G3" s="43">
        <f t="shared" si="0"/>
        <v>0</v>
      </c>
      <c r="H3" s="44">
        <f>IF(E3=0,0,AVERAGEIF(E3:E5,"&lt;&gt;0"))+IF(F3=0,0,AVERAGEIF(F3:F5,"&lt;&gt;0"))+IF(G3=0,0,AVERAGEIF(G3:G5,"&lt;&gt;0"))</f>
        <v>151181.45426666667</v>
      </c>
    </row>
    <row r="4" spans="1:8" x14ac:dyDescent="0.25">
      <c r="A4" s="31">
        <v>2014</v>
      </c>
      <c r="B4" s="41">
        <v>30500</v>
      </c>
      <c r="C4" s="42">
        <v>107800</v>
      </c>
      <c r="D4" s="42">
        <v>8000</v>
      </c>
      <c r="E4" s="41">
        <f>B4*Pristalsregulering!$C$7</f>
        <v>30524.399999999998</v>
      </c>
      <c r="F4" s="42">
        <f>C4*Pristalsregulering!$C$7</f>
        <v>107886.23999999999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38500</v>
      </c>
      <c r="C5" s="42">
        <v>103400</v>
      </c>
      <c r="D5" s="42">
        <v>0</v>
      </c>
      <c r="E5" s="41">
        <f>B5*Pristalsregulering!$C$7*Pristalsregulering!$C$6</f>
        <v>39108.761999999995</v>
      </c>
      <c r="F5" s="42">
        <f>C5*Pristalsregulering!$C$7*Pristalsregulering!$C$6</f>
        <v>105034.96079999997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35915232.194667876</v>
      </c>
      <c r="C3" s="38">
        <v>14606958.92313333</v>
      </c>
      <c r="D3" s="40">
        <v>2632065.2873333301</v>
      </c>
      <c r="E3" s="35">
        <f>B3*Pristalsregulering!C2*Pristalsregulering!C3*Pristalsregulering!C4*Pristalsregulering!C5*Pristalsregulering!C6*Pristalsregulering!C7</f>
        <v>39100876.120628901</v>
      </c>
      <c r="F3" s="35">
        <v>15026393.307146134</v>
      </c>
      <c r="G3" s="35">
        <f xml:space="preserve"> D3/Pristalsregulering!$C$8</f>
        <v>2642105.2874255474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1570317</v>
      </c>
      <c r="D3" s="38">
        <v>0</v>
      </c>
      <c r="E3" s="40">
        <v>0</v>
      </c>
      <c r="F3" s="38">
        <f>B3</f>
        <v>0</v>
      </c>
      <c r="G3" s="38">
        <f>C3</f>
        <v>1570317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1570317</v>
      </c>
      <c r="L3" s="43">
        <f>AVERAGE(H3:H5)+AVERAGE(I3:I5)</f>
        <v>0</v>
      </c>
      <c r="M3" s="44">
        <f>SUM(J3:L3)</f>
        <v>1570317</v>
      </c>
      <c r="N3" s="23"/>
    </row>
    <row r="4" spans="1:14" x14ac:dyDescent="0.25">
      <c r="A4" s="28">
        <v>2014</v>
      </c>
      <c r="B4" s="45">
        <v>0</v>
      </c>
      <c r="C4" s="38">
        <v>176887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177028.50959999999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1297182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1317693.0417839997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233870</v>
      </c>
      <c r="D2" s="42">
        <v>1209657</v>
      </c>
      <c r="E2" s="42">
        <v>1381008</v>
      </c>
      <c r="F2" s="42">
        <v>2820688</v>
      </c>
      <c r="G2" s="42">
        <v>0</v>
      </c>
      <c r="H2" s="42">
        <v>8474627</v>
      </c>
      <c r="I2" s="42">
        <v>0</v>
      </c>
      <c r="J2" s="42"/>
      <c r="K2" s="42"/>
      <c r="L2" s="43">
        <v>1433075</v>
      </c>
      <c r="M2" s="44">
        <f>SUM(B2:L2)</f>
        <v>15585448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2017-10-13T16:16:38Z</dcterms:modified>
</cp:coreProperties>
</file>