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<sst xmlns="http://schemas.openxmlformats.org/spreadsheetml/2006/main" count="98" uniqueCount="68">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</sst>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30225872.388969332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142650.38319999998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30368522.772169333</v>
      </c>
      <c r="C4" s="54" t="s">
        <v>10</v>
      </c>
    </row>
    <row r="5" spans="1:3" x14ac:dyDescent="0.25">
      <c r="A5" s="44" t="s">
        <v>0</v>
      </c>
      <c r="B5" s="35">
        <f>Investeringer!E3</f>
        <v>57696956.31463021</v>
      </c>
      <c r="C5" s="22" t="s">
        <v>10</v>
      </c>
    </row>
    <row r="6" spans="1:3" x14ac:dyDescent="0.25">
      <c r="A6" s="4" t="s">
        <v>1</v>
      </c>
      <c r="B6" s="32">
        <f>Investeringer!F3</f>
        <v>11419745.246703474</v>
      </c>
      <c r="C6" t="s">
        <v>10</v>
      </c>
    </row>
    <row r="7" spans="1:3" x14ac:dyDescent="0.25">
      <c r="A7" s="4" t="s">
        <v>2</v>
      </c>
      <c r="B7" s="32">
        <f>Investeringer!G3</f>
        <v>2362432.7157782875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957845.65</v>
      </c>
      <c r="C8" t="s">
        <v>10</v>
      </c>
    </row>
    <row r="9" spans="1:3" s="21" customFormat="1" x14ac:dyDescent="0.25">
      <c r="A9" s="3" t="s">
        <v>44</v>
      </c>
      <c r="B9" s="45">
        <f>SUM(B5:B8)</f>
        <v>72436979.927111983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3595057.1399999997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3595057.1399999997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106400559.83928132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107342389.93083307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30013234.57</v>
      </c>
      <c r="C2" s="46">
        <v>0</v>
      </c>
      <c r="D2" s="46">
        <f>B2+C2</f>
        <v>30013234.57</v>
      </c>
      <c r="E2" s="47">
        <f>D2</f>
        <v>30013234.57</v>
      </c>
      <c r="F2" s="46">
        <v>34247144.510339618</v>
      </c>
      <c r="G2" s="46">
        <v>1489253.3482903419</v>
      </c>
      <c r="H2" s="46">
        <f>F2-G2</f>
        <v>32757891.162049275</v>
      </c>
      <c r="I2" s="46">
        <f>AVERAGEIF(E2:E4,"&lt;&gt;0")</f>
        <v>30225872.388969332</v>
      </c>
      <c r="J2" s="46">
        <v>25663087.514501702</v>
      </c>
      <c r="K2" s="36">
        <f>IF(H2&gt;I2,IF(I2&gt;J2,I2,J2),H2)</f>
        <v>30225872.388969332</v>
      </c>
    </row>
    <row r="3" spans="1:11" s="22" customFormat="1" x14ac:dyDescent="0.25">
      <c r="A3" s="27">
        <v>2014</v>
      </c>
      <c r="B3" s="46">
        <v>29335966</v>
      </c>
      <c r="C3" s="46"/>
      <c r="D3" s="46">
        <f t="shared" ref="D3:D4" si="0">B3+C3</f>
        <v>29335966</v>
      </c>
      <c r="E3" s="47">
        <f>D3*Pristalsregulering!C7</f>
        <v>29359434.772799999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30817659</v>
      </c>
      <c r="C4" s="46"/>
      <c r="D4" s="46">
        <f t="shared" si="0"/>
        <v>30817659</v>
      </c>
      <c r="E4" s="47">
        <f>D4*Pristalsregulering!$C$6*Pristalsregulering!$C$7</f>
        <v>31304947.824107993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11100</v>
      </c>
      <c r="C3" s="39">
        <v>155280.06</v>
      </c>
      <c r="D3" s="39">
        <v>0</v>
      </c>
      <c r="E3" s="38">
        <f>B3</f>
        <v>11100</v>
      </c>
      <c r="F3" s="39">
        <f t="shared" ref="F3:G3" si="0">C3</f>
        <v>155280.06</v>
      </c>
      <c r="G3" s="40">
        <f t="shared" si="0"/>
        <v>0</v>
      </c>
      <c r="H3" s="41">
        <f>IF(E3=0,0,AVERAGEIF(E3:E5,"&lt;&gt;0"))+IF(F3=0,0,AVERAGEIF(F3:F5,"&lt;&gt;0"))+IF(G3=0,0,AVERAGEIF(G3:G5,"&lt;&gt;0"))</f>
        <v>142650.38319999998</v>
      </c>
    </row>
    <row r="4" spans="1:8" x14ac:dyDescent="0.25">
      <c r="A4" s="30">
        <v>2014</v>
      </c>
      <c r="B4" s="38">
        <v>11000</v>
      </c>
      <c r="C4" s="39">
        <v>117600</v>
      </c>
      <c r="D4" s="39">
        <v>0</v>
      </c>
      <c r="E4" s="38">
        <f>B4*Pristalsregulering!$C$7</f>
        <v>11008.8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18000</v>
      </c>
      <c r="C5" s="39">
        <v>112800</v>
      </c>
      <c r="D5" s="39">
        <v>0</v>
      </c>
      <c r="E5" s="38">
        <f>B5*Pristalsregulering!$C$7*Pristalsregulering!$C$6</f>
        <v>18284.615999999995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2" sqref="D2"/>
    </sheetView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52996244.293163002</v>
      </c>
      <c r="C3" s="35">
        <v>11127797.211666662</v>
      </c>
      <c r="D3" s="37">
        <v>2353455.4714583298</v>
      </c>
      <c r="E3" s="32">
        <f>B3*Pristalsregulering!C2*Pristalsregulering!C3*Pristalsregulering!C4*Pristalsregulering!C5*Pristalsregulering!C6*Pristalsregulering!C7</f>
        <v>57696956.31463021</v>
      </c>
      <c r="F3" s="32">
        <v>11419745.246703474</v>
      </c>
      <c r="G3" s="32">
        <f xml:space="preserve"> D3/Pristalsregulering!$C$8</f>
        <v>2362432.7157782875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708479.65</v>
      </c>
      <c r="D3" s="35">
        <v>0</v>
      </c>
      <c r="E3" s="37">
        <v>0</v>
      </c>
      <c r="F3" s="35">
        <f>B3</f>
        <v>0</v>
      </c>
      <c r="G3" s="35">
        <f>C3</f>
        <v>708479.65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708479.65</v>
      </c>
      <c r="L3" s="40">
        <f>AVERAGE(H3:H5)+AVERAGE(I3:I5)</f>
        <v>249365.99999999997</v>
      </c>
      <c r="M3" s="41">
        <f>SUM(J3:L3)</f>
        <v>957845.65</v>
      </c>
      <c r="N3" s="22"/>
    </row>
    <row r="4" spans="1:14" x14ac:dyDescent="0.25">
      <c r="A4" s="27">
        <v>2014</v>
      </c>
      <c r="B4" s="42">
        <v>0</v>
      </c>
      <c r="C4" s="35">
        <v>399178</v>
      </c>
      <c r="D4" s="35">
        <v>747500</v>
      </c>
      <c r="E4" s="37">
        <v>0</v>
      </c>
      <c r="F4" s="35">
        <f>IF(B4="","",B4*Pristalsregulering!$C$7)</f>
        <v>0</v>
      </c>
      <c r="G4" s="35">
        <f>IF(C4="","",C4*Pristalsregulering!$C$7)</f>
        <v>399497.34239999996</v>
      </c>
      <c r="H4" s="35">
        <f>IF(D4="","",D4*Pristalsregulering!$C$7)</f>
        <v>748097.99999999988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211206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214545.58927199995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32522.74</v>
      </c>
      <c r="C2" s="39">
        <v>0</v>
      </c>
      <c r="D2" s="39">
        <v>591724.6</v>
      </c>
      <c r="E2" s="39">
        <v>27427.4</v>
      </c>
      <c r="F2" s="39">
        <v>0</v>
      </c>
      <c r="G2" s="39">
        <v>0</v>
      </c>
      <c r="H2" s="39">
        <v>2943382.4</v>
      </c>
      <c r="I2" s="39">
        <v>0</v>
      </c>
      <c r="J2" s="39"/>
      <c r="K2" s="39"/>
      <c r="L2" s="40">
        <v>0</v>
      </c>
      <c r="M2" s="41">
        <f>SUM(B2:L2)</f>
        <v>3595057.1399999997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2017-08-02T11:47:17Z</dcterms:modified>
</cp:coreProperties>
</file>