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D3" i="16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<sst xmlns="http://schemas.openxmlformats.org/spreadsheetml/2006/main" count="109" uniqueCount="75">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</sst>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3981885.4522831519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45239.994333333336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34560.715533333328</v>
      </c>
      <c r="C4" t="s">
        <v>11</v>
      </c>
    </row>
    <row r="5" spans="1:3" s="26" customFormat="1" x14ac:dyDescent="0.25">
      <c r="A5" s="3" t="s">
        <v>12</v>
      </c>
      <c r="B5" s="48">
        <f>SUM(B2:B4)</f>
        <v>4061686.1621498186</v>
      </c>
      <c r="C5" s="61" t="s">
        <v>11</v>
      </c>
    </row>
    <row r="6" spans="1:3" x14ac:dyDescent="0.25">
      <c r="A6" s="47" t="s">
        <v>0</v>
      </c>
      <c r="B6" s="38">
        <f>Investeringer!E3</f>
        <v>3603872.6984382416</v>
      </c>
      <c r="C6" s="23" t="s">
        <v>11</v>
      </c>
    </row>
    <row r="7" spans="1:3" x14ac:dyDescent="0.25">
      <c r="A7" s="4" t="s">
        <v>1</v>
      </c>
      <c r="B7" s="35">
        <f>Investeringer!F3</f>
        <v>979130.03754786111</v>
      </c>
      <c r="C7" t="s">
        <v>11</v>
      </c>
    </row>
    <row r="8" spans="1:3" x14ac:dyDescent="0.25">
      <c r="A8" s="4" t="s">
        <v>2</v>
      </c>
      <c r="B8" s="35">
        <f>Investeringer!G3</f>
        <v>212452.2686207589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29445.207999999999</v>
      </c>
      <c r="C9" t="s">
        <v>11</v>
      </c>
    </row>
    <row r="10" spans="1:3" s="22" customFormat="1" x14ac:dyDescent="0.25">
      <c r="A10" s="3" t="s">
        <v>47</v>
      </c>
      <c r="B10" s="48">
        <f>SUM(B6:B9)</f>
        <v>4824900.2126068613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4215400</v>
      </c>
      <c r="C11" t="s">
        <v>11</v>
      </c>
    </row>
    <row r="12" spans="1:3" s="22" customFormat="1" x14ac:dyDescent="0.25">
      <c r="A12" s="3" t="s">
        <v>68</v>
      </c>
      <c r="B12" s="48">
        <f>SUM(B11:B11)</f>
        <v>4215400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13101986.374756679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13217961.751629565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3995130</v>
      </c>
      <c r="C2" s="49">
        <v>0</v>
      </c>
      <c r="D2" s="49">
        <f>B2+C2</f>
        <v>3995130</v>
      </c>
      <c r="E2" s="50">
        <f>D2</f>
        <v>3995130</v>
      </c>
      <c r="F2" s="49">
        <v>3981885.4522831519</v>
      </c>
      <c r="G2" s="49">
        <v>0</v>
      </c>
      <c r="H2" s="49">
        <f>F2-G2</f>
        <v>3981885.4522831519</v>
      </c>
      <c r="I2" s="49">
        <f>AVERAGEIF(E2:E4,"&lt;&gt;0")</f>
        <v>4531998.9512799997</v>
      </c>
      <c r="J2" s="49">
        <v>3376728.3980012112</v>
      </c>
      <c r="K2" s="39">
        <f>IF(H2&gt;I2,IF(I2&gt;J2,I2,J2),H2)</f>
        <v>3981885.4522831519</v>
      </c>
    </row>
    <row r="3" spans="1:11" s="23" customFormat="1" x14ac:dyDescent="0.25">
      <c r="A3" s="28">
        <v>2014</v>
      </c>
      <c r="B3" s="49">
        <v>4809071</v>
      </c>
      <c r="C3" s="49"/>
      <c r="D3" s="49">
        <f t="shared" ref="D3:D4" si="0">B3+C3</f>
        <v>4809071</v>
      </c>
      <c r="E3" s="50">
        <f>D3*Pristalsregulering!C7</f>
        <v>4812918.2567999996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4713420</v>
      </c>
      <c r="C4" s="49"/>
      <c r="D4" s="49">
        <f t="shared" si="0"/>
        <v>4713420</v>
      </c>
      <c r="E4" s="50">
        <f>D4*Pristalsregulering!$C$6*Pristalsregulering!$C$7</f>
        <v>4787948.5970399994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45239.994333333336</v>
      </c>
      <c r="E3" s="56">
        <f>SUM(D3:D3)</f>
        <v>45239.994333333336</v>
      </c>
    </row>
    <row r="4" spans="1:5" x14ac:dyDescent="0.25">
      <c r="A4" s="28">
        <v>2015</v>
      </c>
      <c r="B4" s="35">
        <v>101026</v>
      </c>
      <c r="C4" s="74">
        <f>B4</f>
        <v>101026</v>
      </c>
      <c r="D4" s="74"/>
      <c r="E4" s="54"/>
    </row>
    <row r="5" spans="1:5" x14ac:dyDescent="0.25">
      <c r="A5" s="28">
        <v>2014</v>
      </c>
      <c r="B5" s="35">
        <v>6500</v>
      </c>
      <c r="C5" s="74">
        <f>B5*Pristalsregulering!$C$7</f>
        <v>6505.2</v>
      </c>
      <c r="D5" s="74"/>
      <c r="E5" s="45"/>
    </row>
    <row r="6" spans="1:5" x14ac:dyDescent="0.25">
      <c r="A6" s="28">
        <v>2013</v>
      </c>
      <c r="B6" s="35">
        <v>27750</v>
      </c>
      <c r="C6" s="74">
        <f>B6*Pristalsregulering!$C$7*Pristalsregulering!$C$6</f>
        <v>28188.782999999996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7250</v>
      </c>
      <c r="C3" s="42">
        <v>25880</v>
      </c>
      <c r="D3" s="42">
        <v>0</v>
      </c>
      <c r="E3" s="41">
        <f>B3</f>
        <v>7250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34560.715533333328</v>
      </c>
    </row>
    <row r="4" spans="1:8" x14ac:dyDescent="0.25">
      <c r="A4" s="31">
        <v>2014</v>
      </c>
      <c r="B4" s="41">
        <v>7200</v>
      </c>
      <c r="C4" s="42">
        <v>19600</v>
      </c>
      <c r="D4" s="42">
        <v>0</v>
      </c>
      <c r="E4" s="41">
        <f>B4*Pristalsregulering!$C$7</f>
        <v>7205.7599999999993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24250</v>
      </c>
      <c r="C5" s="42">
        <v>18800</v>
      </c>
      <c r="D5" s="42">
        <v>0</v>
      </c>
      <c r="E5" s="41">
        <f>B5*Pristalsregulering!$C$7*Pristalsregulering!$C$6</f>
        <v>24633.440999999995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3310256.3831337471</v>
      </c>
      <c r="C3" s="38">
        <v>950540.05833333288</v>
      </c>
      <c r="D3" s="40">
        <v>211644.95</v>
      </c>
      <c r="E3" s="35">
        <f>B3*Pristalsregulering!C2*Pristalsregulering!C3*Pristalsregulering!C4*Pristalsregulering!C5*Pristalsregulering!C6*Pristalsregulering!C7</f>
        <v>3603872.6984382416</v>
      </c>
      <c r="F3" s="35">
        <v>979130.03754786111</v>
      </c>
      <c r="G3" s="35">
        <f xml:space="preserve"> D3/Pristalsregulering!$C$8</f>
        <v>212452.2686207589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55254</v>
      </c>
      <c r="C3" s="38">
        <v>10350</v>
      </c>
      <c r="D3" s="38">
        <v>0</v>
      </c>
      <c r="E3" s="40">
        <v>0</v>
      </c>
      <c r="F3" s="38">
        <f>B3</f>
        <v>55254</v>
      </c>
      <c r="G3" s="38">
        <f>C3</f>
        <v>10350</v>
      </c>
      <c r="H3" s="38">
        <f>D3</f>
        <v>0</v>
      </c>
      <c r="I3" s="40">
        <f>E3</f>
        <v>0</v>
      </c>
      <c r="J3" s="42">
        <f>AVERAGE(F3:F5)</f>
        <v>18418</v>
      </c>
      <c r="K3" s="42">
        <f>G3</f>
        <v>10350</v>
      </c>
      <c r="L3" s="43">
        <f>AVERAGE(H3:H5)+AVERAGE(I3:I5)</f>
        <v>677.20799999999997</v>
      </c>
      <c r="M3" s="44">
        <f>SUM(J3:L3)</f>
        <v>29445.207999999999</v>
      </c>
      <c r="N3" s="23"/>
    </row>
    <row r="4" spans="1:14" x14ac:dyDescent="0.25">
      <c r="A4" s="28">
        <v>2014</v>
      </c>
      <c r="B4" s="45">
        <v>0</v>
      </c>
      <c r="C4" s="38">
        <v>1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1.0007999999999999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2000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2031.6239999999998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4182877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4215400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2017-10-13T15:49:08Z</dcterms:modified>
</cp:coreProperties>
</file>