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12" i="11" l="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E15" i="22"/>
  <c r="G12" i="7"/>
  <c r="G15" i="22" l="1"/>
  <c r="E23" i="22"/>
  <c r="E27" i="22" s="1"/>
  <c r="E15" i="13"/>
  <c r="F11" i="11"/>
  <c r="F13" i="11"/>
  <c r="G23" i="22" l="1"/>
  <c r="G30" i="13"/>
  <c r="E35" i="13" l="1"/>
  <c r="G35" i="13" s="1"/>
  <c r="E27" i="13"/>
  <c r="E19" i="13"/>
  <c r="G11" i="12"/>
  <c r="G23" i="12"/>
  <c r="G17" i="12"/>
  <c r="F10" i="11"/>
  <c r="F14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<sst xmlns="http://schemas.openxmlformats.org/spreadsheetml/2006/main" count="302" uniqueCount="150">
  <si>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</si>
  <si>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</si>
  <si>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</si>
  <si>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</si>
  <si>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</si>
  <si>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</si>
  <si>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</si>
  <si>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</si>
  <si>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</si>
  <si>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</si>
  <si>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</si>
  <si>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</si>
  <si>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</si>
  <si>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</si>
  <si>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</si>
  <si>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</si>
  <si>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</si>
  <si>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</si>
  <si>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</si>
  <si>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</si>
  <si>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</si>
  <si>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</si>
  <si>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</si>
  <si>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</si>
  <si>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</si>
  <si>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</si>
  <si>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</si>
  <si>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</si>
  <si>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</si>
  <si>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</si>
  <si>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</si>
  <si>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</si>
  <si>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</si>
  <si>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</si>
  <si>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</si>
  <si>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</si>
  <si>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</si>
  <si>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</si>
  <si>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</si>
  <si>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</si>
  <si>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</si>
  <si>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</si>
  <si>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</si>
  <si>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</si>
  <si>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</si>
  <si>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</si>
  <si>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</si>
  <si>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</si>
  <si>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</si>
  <si>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</si>
  <si>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</si>
  <si>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</si>
  <si>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</si>
  <si>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</si>
  <si>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</si>
  <si>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</si>
  <si>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</si>
  <si>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</si>
  <si>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</si>
  <si>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</si>
  <si>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</si>
  <si>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</si>
  <si>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</si>
  <si>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</si>
  <si>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</si>
  <si>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</si>
  <si>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</si>
  <si>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</si>
  <si>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</si>
  <si>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</si>
  <si>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</si>
  <si>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</si>
  <si>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</si>
  <si>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</si>
  <si>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</si>
  <si>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</si>
  <si>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</si>
  <si>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</si>
  <si>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</si>
  <si>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</si>
  <si>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</si>
  <si>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</si>
  <si>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</si>
  <si>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</si>
  <si>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</si>
  <si>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</si>
  <si>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</si>
  <si>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</si>
  <si>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</si>
  <si>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</si>
  <si>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</si>
  <si>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</si>
  <si>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</si>
  <si>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</si>
  <si>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</si>
  <si>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</si>
  <si>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</si>
  <si>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</si>
  <si>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</si>
  <si>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</si>
  <si>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</si>
  <si>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</si>
  <si>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</si>
  <si>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</si>
  <si>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</si>
  <si>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</si>
  <si>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</si>
  <si>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</si>
  <si>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</si>
  <si>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</si>
  <si>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</si>
  <si>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</si>
  <si>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</si>
  <si>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</si>
  <si>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</si>
  <si>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</si>
  <si>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</si>
  <si>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</si>
  <si>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Råvandsstation komplet montering og boringshus/tørbrønd</t>
  </si>
  <si>
    <t>Elanlæg - vandværk</t>
  </si>
  <si>
    <t>SRO-anlæg, vandværk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</si>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</sst>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1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21264383.020055372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14067163.002974547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5670812.7822754895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1234164.6592918236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148</v>
      </c>
      <c r="C13" s="43"/>
      <c r="D13" s="44"/>
      <c r="E13" s="40" t="s">
        <v>101</v>
      </c>
      <c r="F13" s="8" t="s">
        <v>4</v>
      </c>
      <c r="G13" s="41">
        <v>-632816.34059009899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147</v>
      </c>
      <c r="C14" s="55"/>
      <c r="D14" s="56"/>
      <c r="E14" s="40" t="s">
        <v>101</v>
      </c>
      <c r="F14" s="8" t="s">
        <v>4</v>
      </c>
      <c r="G14" s="41">
        <v>-136932.9039187936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937336.28000099992</v>
      </c>
      <c r="F15" s="8" t="s">
        <v>4</v>
      </c>
      <c r="G15" s="47">
        <f>E15*(1+E30/100)</f>
        <v>953739.66490101744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471638.57333333325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212447.76434836164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16403.3849000175</v>
      </c>
      <c r="F23" s="8" t="s">
        <v>4</v>
      </c>
      <c r="G23" s="41">
        <f>SUM(G10:G15,G18:G22)*$E$30/100</f>
        <v>370232.29013634473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-373052.74771875807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-57467.705192033158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1076862.5925925926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22218122.68495639</v>
      </c>
      <c r="F27" s="38" t="s">
        <v>4</v>
      </c>
      <c r="G27" s="51">
        <f>SUM(G10:G26)</f>
        <v>22856791.632433824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139</v>
      </c>
      <c r="C31" s="80"/>
      <c r="D31" s="81"/>
      <c r="E31" s="52">
        <v>0.29775750000000001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13825221.624545008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5573280.3757007262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1212938.2400902442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20611440.240335979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3">
        <v>859944.745</v>
      </c>
      <c r="F10" s="17" t="s">
        <v>4</v>
      </c>
      <c r="G10" s="21">
        <v>930791.39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3">
        <v>305382.1214</v>
      </c>
      <c r="F11" s="17" t="s">
        <v>4</v>
      </c>
      <c r="G11" s="21">
        <v>909427.15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3">
        <v>32398.416399999998</v>
      </c>
      <c r="F13" s="17" t="s">
        <v>4</v>
      </c>
      <c r="G13" s="21">
        <v>135122.76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3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130</v>
      </c>
      <c r="C18" s="97"/>
      <c r="D18" s="97"/>
      <c r="E18" s="53">
        <v>0</v>
      </c>
      <c r="F18" s="17" t="s">
        <v>4</v>
      </c>
      <c r="G18" s="21">
        <v>143599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921215.01719999989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937336.28000099992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9634954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6404366.222222222</v>
      </c>
      <c r="H10" s="17" t="s">
        <v>4</v>
      </c>
      <c r="I10" s="2"/>
    </row>
    <row r="11" spans="1:9" x14ac:dyDescent="0.25">
      <c r="A11" s="2"/>
      <c r="B11" s="98" t="s">
        <v>41</v>
      </c>
      <c r="C11" s="99"/>
      <c r="D11" s="99"/>
      <c r="E11" s="99"/>
      <c r="F11" s="100"/>
      <c r="G11" s="54">
        <f>G9-G10</f>
        <v>3230587.777777778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1076862.5925925926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1" t="s">
        <v>3</v>
      </c>
      <c r="G9" s="101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34693</v>
      </c>
      <c r="F10" s="9">
        <f>E10/D10</f>
        <v>1156.4333333333334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25</v>
      </c>
      <c r="E11" s="21">
        <v>160618</v>
      </c>
      <c r="F11" s="9">
        <f t="shared" ref="F11:F13" si="0">E11/D11</f>
        <v>6424.72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10</v>
      </c>
      <c r="E12" s="21">
        <v>38107</v>
      </c>
      <c r="F12" s="9">
        <f>E12/D12</f>
        <v>3810.7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5</v>
      </c>
      <c r="E13" s="21">
        <v>545339</v>
      </c>
      <c r="F13" s="9">
        <f t="shared" si="0"/>
        <v>109067.8</v>
      </c>
      <c r="G13" s="17" t="s">
        <v>4</v>
      </c>
      <c r="H13" s="2"/>
    </row>
    <row r="14" spans="1:8" x14ac:dyDescent="0.25">
      <c r="A14" s="2"/>
      <c r="B14" s="91" t="s">
        <v>54</v>
      </c>
      <c r="C14" s="92"/>
      <c r="D14" s="92"/>
      <c r="E14" s="93"/>
      <c r="F14" s="15">
        <f>SUM(F10:F13)</f>
        <v>120459.65333333334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2040247.96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1282900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757347.96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431781.6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543229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-111447.40000000002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288278.36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375000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-86721.640000000014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2016'!F14</f>
        <v>120459.65333333334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208000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-87540.346666666665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5" t="s">
        <v>65</v>
      </c>
      <c r="C9" s="106"/>
      <c r="D9" s="106"/>
      <c r="E9" s="106"/>
      <c r="F9" s="107"/>
      <c r="G9" s="20">
        <v>22204468.737681698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2399721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2030793.0533333335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55885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658520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18</v>
      </c>
      <c r="C15" s="106"/>
      <c r="D15" s="107"/>
      <c r="E15" s="12">
        <f>SUM(E11:E14)</f>
        <v>5144919.0533333337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22</v>
      </c>
      <c r="C19" s="106"/>
      <c r="D19" s="107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23</v>
      </c>
      <c r="C20" s="103"/>
      <c r="D20" s="104"/>
      <c r="E20" s="21">
        <v>-1913209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24</v>
      </c>
      <c r="C21" s="103"/>
      <c r="D21" s="104"/>
      <c r="E21" s="21">
        <v>-778757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-2452953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27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28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29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30</v>
      </c>
      <c r="C27" s="106"/>
      <c r="D27" s="107"/>
      <c r="E27" s="12">
        <f>SUM(E20:E26)</f>
        <v>-5144919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31</v>
      </c>
      <c r="C28" s="106"/>
      <c r="D28" s="107"/>
      <c r="E28" s="12">
        <f>E15+E19+E27</f>
        <v>5.3333333693444729E-2</v>
      </c>
      <c r="F28" s="25" t="s">
        <v>4</v>
      </c>
      <c r="G28" s="1">
        <f>IF(E28&lt;0,0,-E28)</f>
        <v>-5.3333333693444729E-2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5" t="s">
        <v>70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2" t="s">
        <v>47</v>
      </c>
      <c r="C32" s="103"/>
      <c r="D32" s="104"/>
      <c r="E32" s="21">
        <v>21982946.920000002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33</v>
      </c>
      <c r="C34" s="103"/>
      <c r="D34" s="104"/>
      <c r="E34" s="21">
        <v>9074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34</v>
      </c>
      <c r="C35" s="106"/>
      <c r="D35" s="107"/>
      <c r="E35" s="12">
        <f>SUM(E32:E34)</f>
        <v>21992020.920000002</v>
      </c>
      <c r="F35" s="25" t="s">
        <v>4</v>
      </c>
      <c r="G35" s="12">
        <f>-E35</f>
        <v>-21992020.920000002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212447.76434836164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1" t="s">
        <v>42</v>
      </c>
      <c r="E9" s="101"/>
      <c r="F9" s="101" t="s">
        <v>83</v>
      </c>
      <c r="G9" s="101"/>
      <c r="H9" s="2"/>
    </row>
    <row r="10" spans="1:8" x14ac:dyDescent="0.25">
      <c r="A10" s="2"/>
      <c r="B10" s="109" t="s">
        <v>136</v>
      </c>
      <c r="C10" s="110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149</v>
      </c>
      <c r="C16" s="85"/>
      <c r="D16" s="85"/>
      <c r="E16" s="86"/>
      <c r="F16" s="101" t="s">
        <v>132</v>
      </c>
      <c r="G16" s="101"/>
      <c r="H16" s="2"/>
    </row>
    <row r="17" spans="1:8" x14ac:dyDescent="0.25">
      <c r="A17" s="2"/>
      <c r="B17" s="79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2017-10-13T16:17:01Z</dcterms:modified>
</cp:coreProperties>
</file>