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<sst xmlns="http://schemas.openxmlformats.org/spreadsheetml/2006/main" count="98" uniqueCount="68">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</sst>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11523478.720634708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109331.2156</v>
      </c>
      <c r="C3" t="s">
        <v>10</v>
      </c>
    </row>
    <row r="4" spans="1:3" s="25" customFormat="1" x14ac:dyDescent="0.25">
      <c r="A4" s="3" t="s">
        <v>11</v>
      </c>
      <c r="B4" s="45">
        <f>SUM(B2:B3)</f>
        <v>11632809.936234709</v>
      </c>
      <c r="C4" s="54" t="s">
        <v>10</v>
      </c>
    </row>
    <row r="5" spans="1:3" x14ac:dyDescent="0.25">
      <c r="A5" s="44" t="s">
        <v>0</v>
      </c>
      <c r="B5" s="35">
        <f>Investeringer!E3</f>
        <v>25464791.342430703</v>
      </c>
      <c r="C5" s="22" t="s">
        <v>10</v>
      </c>
    </row>
    <row r="6" spans="1:3" x14ac:dyDescent="0.25">
      <c r="A6" s="4" t="s">
        <v>1</v>
      </c>
      <c r="B6" s="32">
        <f>Investeringer!F3</f>
        <v>4641447.4449653337</v>
      </c>
      <c r="C6" t="s">
        <v>10</v>
      </c>
    </row>
    <row r="7" spans="1:3" x14ac:dyDescent="0.25">
      <c r="A7" s="4" t="s">
        <v>2</v>
      </c>
      <c r="B7" s="32">
        <f>Investeringer!G3</f>
        <v>590069.84206651873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6352</v>
      </c>
      <c r="C8" t="s">
        <v>10</v>
      </c>
    </row>
    <row r="9" spans="1:3" s="21" customFormat="1" x14ac:dyDescent="0.25">
      <c r="A9" s="3" t="s">
        <v>44</v>
      </c>
      <c r="B9" s="45">
        <f>SUM(B5:B8)</f>
        <v>30702660.629462555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23006816</v>
      </c>
      <c r="C10" t="s">
        <v>10</v>
      </c>
    </row>
    <row r="11" spans="1:3" s="21" customFormat="1" x14ac:dyDescent="0.25">
      <c r="A11" s="3" t="s">
        <v>64</v>
      </c>
      <c r="B11" s="45">
        <f>SUM(B10:B10)</f>
        <v>23006816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65342286.565697268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65920679.497382306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11012479</v>
      </c>
      <c r="C2" s="46">
        <v>0</v>
      </c>
      <c r="D2" s="46">
        <f>B2+C2</f>
        <v>11012479</v>
      </c>
      <c r="E2" s="47">
        <f>D2</f>
        <v>11012479</v>
      </c>
      <c r="F2" s="46">
        <v>12171151.720634708</v>
      </c>
      <c r="G2" s="46">
        <v>647673</v>
      </c>
      <c r="H2" s="46">
        <f>F2-G2</f>
        <v>11523478.720634708</v>
      </c>
      <c r="I2" s="46">
        <f>AVERAGEIF(E2:E4,"&lt;&gt;0")</f>
        <v>12399981.553649331</v>
      </c>
      <c r="J2" s="46">
        <v>6623990.9884091727</v>
      </c>
      <c r="K2" s="36">
        <f>IF(H2&gt;I2,IF(I2&gt;J2,I2,J2),H2)</f>
        <v>11523478.720634708</v>
      </c>
    </row>
    <row r="3" spans="1:11" s="22" customFormat="1" x14ac:dyDescent="0.25">
      <c r="A3" s="27">
        <v>2014</v>
      </c>
      <c r="B3" s="46">
        <v>12650966</v>
      </c>
      <c r="C3" s="46"/>
      <c r="D3" s="46">
        <f t="shared" ref="D3:D4" si="0">B3+C3</f>
        <v>12650966</v>
      </c>
      <c r="E3" s="47">
        <f>D3*Pristalsregulering!C7</f>
        <v>12661086.772799999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13315829</v>
      </c>
      <c r="C4" s="46"/>
      <c r="D4" s="46">
        <f t="shared" si="0"/>
        <v>13315829</v>
      </c>
      <c r="E4" s="47">
        <f>D4*Pristalsregulering!$C$6*Pristalsregulering!$C$7</f>
        <v>13526378.888147997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37500</v>
      </c>
      <c r="C3" s="39">
        <v>77640</v>
      </c>
      <c r="D3" s="39">
        <v>0</v>
      </c>
      <c r="E3" s="38">
        <f>B3</f>
        <v>37500</v>
      </c>
      <c r="F3" s="39">
        <f t="shared" ref="F3:G3" si="0">C3</f>
        <v>77640</v>
      </c>
      <c r="G3" s="40">
        <f t="shared" si="0"/>
        <v>0</v>
      </c>
      <c r="H3" s="41">
        <f>IF(E3=0,0,AVERAGEIF(E3:E5,"&lt;&gt;0"))+IF(F3=0,0,AVERAGEIF(F3:F5,"&lt;&gt;0"))+IF(G3=0,0,AVERAGEIF(G3:G5,"&lt;&gt;0"))</f>
        <v>109331.2156</v>
      </c>
    </row>
    <row r="4" spans="1:8" x14ac:dyDescent="0.25">
      <c r="A4" s="30">
        <v>2014</v>
      </c>
      <c r="B4" s="38">
        <v>30000</v>
      </c>
      <c r="C4" s="39">
        <v>82300</v>
      </c>
      <c r="D4" s="39">
        <v>10833</v>
      </c>
      <c r="E4" s="38">
        <f>B4*Pristalsregulering!$C$7</f>
        <v>30023.999999999996</v>
      </c>
      <c r="F4" s="39">
        <f>C4*Pristalsregulering!$C$7</f>
        <v>82365.84</v>
      </c>
      <c r="G4" s="40">
        <f>D4*Pristalsregulering!$C$7</f>
        <v>10841.666399999998</v>
      </c>
      <c r="H4" s="39"/>
    </row>
    <row r="5" spans="1:8" x14ac:dyDescent="0.25">
      <c r="A5" s="30">
        <v>2013</v>
      </c>
      <c r="B5" s="38">
        <v>42500</v>
      </c>
      <c r="C5" s="39">
        <v>56400</v>
      </c>
      <c r="D5" s="39">
        <v>0</v>
      </c>
      <c r="E5" s="38">
        <f>B5*Pristalsregulering!$C$7*Pristalsregulering!$C$6</f>
        <v>43172.009999999987</v>
      </c>
      <c r="F5" s="39">
        <f>C5*Pristalsregulering!$C$7*Pristalsregulering!$C$6</f>
        <v>57291.796799999989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>
      <selection activeCell="G3" sqref="F3:G3"/>
    </sheetView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23390112.565013718</v>
      </c>
      <c r="C3" s="35">
        <v>4562057.8966666646</v>
      </c>
      <c r="D3" s="37">
        <v>587827.57666666596</v>
      </c>
      <c r="E3" s="32">
        <f>B3*Pristalsregulering!C2*Pristalsregulering!C3*Pristalsregulering!C4*Pristalsregulering!C5*Pristalsregulering!C6*Pristalsregulering!C7</f>
        <v>25464791.342430703</v>
      </c>
      <c r="F3" s="32">
        <v>4641447.4449653337</v>
      </c>
      <c r="G3" s="32">
        <f xml:space="preserve"> D3/Pristalsregulering!$C$8</f>
        <v>590069.84206651873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6352</v>
      </c>
      <c r="D3" s="35">
        <v>0</v>
      </c>
      <c r="E3" s="37">
        <v>0</v>
      </c>
      <c r="F3" s="35">
        <f>B3</f>
        <v>0</v>
      </c>
      <c r="G3" s="35">
        <f>C3</f>
        <v>6352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6352</v>
      </c>
      <c r="L3" s="40">
        <f>AVERAGE(H3:H5)+AVERAGE(I3:I5)</f>
        <v>0</v>
      </c>
      <c r="M3" s="41">
        <f>SUM(J3:L3)</f>
        <v>6352</v>
      </c>
      <c r="N3" s="22"/>
    </row>
    <row r="4" spans="1:14" x14ac:dyDescent="0.25">
      <c r="A4" s="27">
        <v>2014</v>
      </c>
      <c r="B4" s="42">
        <v>0</v>
      </c>
      <c r="C4" s="35">
        <v>899501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900220.6007999999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1024881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1041086.4183719998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94184</v>
      </c>
      <c r="D2" s="39">
        <v>452727</v>
      </c>
      <c r="E2" s="39">
        <v>22240689</v>
      </c>
      <c r="F2" s="39">
        <v>186693</v>
      </c>
      <c r="G2" s="39">
        <v>0</v>
      </c>
      <c r="H2" s="39">
        <v>0</v>
      </c>
      <c r="I2" s="39">
        <v>0</v>
      </c>
      <c r="J2" s="39"/>
      <c r="K2" s="39"/>
      <c r="L2" s="40">
        <v>0</v>
      </c>
      <c r="M2" s="41">
        <f>SUM(B2:L2)</f>
        <v>23006816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2017-07-07T09:07:56Z</dcterms:modified>
</cp:coreProperties>
</file>