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155" yWindow="-270" windowWidth="20580" windowHeight="11370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</sheets>
  <calcPr calcId="145621"/>
</workbook>
</file>

<file path=xl/calcChain.xml><?xml version="1.0" encoding="utf-8"?>
<calcChain xmlns="http://schemas.openxmlformats.org/spreadsheetml/2006/main">
  <c r="G10" i="9" l="1"/>
  <c r="G12" i="7" l="1"/>
  <c r="E10" i="2"/>
  <c r="E10" i="4" s="1"/>
  <c r="E10" i="5" s="1"/>
  <c r="E10" i="6" s="1"/>
  <c r="G9" i="9" l="1"/>
  <c r="E9" i="2"/>
  <c r="G11" i="9" l="1"/>
  <c r="E11" i="2" s="1"/>
  <c r="E9" i="4" l="1"/>
  <c r="E11" i="4" s="1"/>
  <c r="E12" i="2"/>
  <c r="G12" i="2" s="1"/>
  <c r="G13" i="2" s="1"/>
  <c r="E12" i="4" l="1"/>
  <c r="E13" i="4" l="1"/>
  <c r="G13" i="4" s="1"/>
  <c r="G14" i="4" s="1"/>
  <c r="E9" i="5"/>
  <c r="E12" i="5" l="1"/>
  <c r="E11" i="5"/>
  <c r="E13" i="5" l="1"/>
  <c r="G13" i="5" s="1"/>
  <c r="G14" i="5" s="1"/>
  <c r="E9" i="6"/>
  <c r="E11" i="6" s="1"/>
  <c r="E12" i="6" l="1"/>
  <c r="E13" i="6" s="1"/>
  <c r="G13" i="6" s="1"/>
  <c r="G14" i="6" s="1"/>
</calcChain>
</file>

<file path=xl/sharedStrings.xml><?xml version="1.0" encoding="utf-8"?>
<sst xmlns="http://schemas.openxmlformats.org/spreadsheetml/2006/main" count="92" uniqueCount="42">
  <si>
    <t>kr.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</si>
  <si>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</si>
  <si>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</si>
  <si>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</si>
  <si>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</si>
  <si>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</si>
  <si>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</si>
  <si>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</si>
  <si>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</si>
  <si>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</si>
  <si>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</si>
  <si>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</si>
  <si>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</si>
  <si>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</si>
  <si>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</si>
  <si>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</si>
  <si>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</si>
  <si>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</si>
  <si>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</si>
  <si>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</si>
  <si>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</si>
  <si>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</si>
  <si>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</si>
  <si>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</si>
  <si>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</si>
  <si>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</si>
  <si>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</si>
  <si>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</si>
  <si>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</si>
  <si>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</si>
  <si>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pct.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</si>
  <si>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</si>
  <si>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</si>
  <si>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</si>
  <si>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</si>
  <si>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</si>
  <si>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</si>
  <si>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Oversigt over den økonomiske ramme</t>
  </si>
  <si>
    <t>Grundlag ekskl. ikke-påvirkelige omkostninger</t>
  </si>
  <si>
    <t>Til økonomisk ramme for 2017-2020</t>
  </si>
  <si>
    <t>Fane 4: Generelt effektiviseringskrav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</si>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</sst>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7" borderId="0" xfId="0" applyFill="1"/>
    <xf numFmtId="0" fontId="8" fillId="7" borderId="1" xfId="0" applyFont="1" applyFill="1" applyBorder="1" applyAlignment="1">
      <alignment wrapText="1"/>
    </xf>
    <xf numFmtId="0" fontId="8" fillId="7" borderId="4" xfId="0" applyFont="1" applyFill="1" applyBorder="1" applyAlignment="1">
      <alignment wrapText="1"/>
    </xf>
    <xf numFmtId="0" fontId="8" fillId="7" borderId="6" xfId="0" applyFont="1" applyFill="1" applyBorder="1" applyAlignment="1">
      <alignment wrapText="1"/>
    </xf>
    <xf numFmtId="0" fontId="8" fillId="7" borderId="1" xfId="0" applyFont="1" applyFill="1" applyBorder="1"/>
    <xf numFmtId="3" fontId="8" fillId="7" borderId="7" xfId="0" applyNumberFormat="1" applyFont="1" applyFill="1" applyBorder="1"/>
    <xf numFmtId="0" fontId="8" fillId="7" borderId="8" xfId="0" applyFont="1" applyFill="1" applyBorder="1" applyAlignment="1">
      <alignment wrapText="1"/>
    </xf>
    <xf numFmtId="0" fontId="8" fillId="7" borderId="7" xfId="0" applyFont="1" applyFill="1" applyBorder="1"/>
    <xf numFmtId="0" fontId="8" fillId="7" borderId="9" xfId="0" applyFont="1" applyFill="1" applyBorder="1"/>
    <xf numFmtId="0" fontId="8" fillId="7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3" fontId="8" fillId="7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8" fillId="7" borderId="2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3" fontId="8" fillId="7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7" borderId="1" xfId="0" applyNumberFormat="1" applyFont="1" applyFill="1" applyBorder="1" applyAlignment="1" applyProtection="1">
      <alignment wrapText="1"/>
      <protection locked="0"/>
    </xf>
    <xf numFmtId="3" fontId="8" fillId="7" borderId="1" xfId="0" applyNumberFormat="1" applyFont="1" applyFill="1" applyBorder="1" applyProtection="1">
      <protection locked="0"/>
    </xf>
    <xf numFmtId="164" fontId="8" fillId="7" borderId="1" xfId="0" applyNumberFormat="1" applyFont="1" applyFill="1" applyBorder="1"/>
    <xf numFmtId="0" fontId="12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left" wrapText="1"/>
    </xf>
    <xf numFmtId="0" fontId="8" fillId="7" borderId="11" xfId="0" applyFont="1" applyFill="1" applyBorder="1" applyAlignment="1">
      <alignment horizontal="left" wrapText="1"/>
    </xf>
    <xf numFmtId="0" fontId="8" fillId="7" borderId="3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8" fillId="7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</cellXfs>
  <cellStyles count="3">
    <cellStyle name="Link" xfId="2" builtinId="8"/>
    <cellStyle name="Normal" xfId="0" builtinId="0"/>
    <cellStyle name="Normal 12" xfId="1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4"/>
  <sheetViews>
    <sheetView view="pageLayout" zoomScaleNormal="100" workbookViewId="0">
      <selection activeCell="D19" sqref="D19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39" t="s">
        <v>5</v>
      </c>
      <c r="E6" s="39"/>
      <c r="F6" s="39"/>
      <c r="G6" s="39"/>
      <c r="H6" s="4"/>
      <c r="I6" s="1"/>
    </row>
    <row r="7" spans="1:9" ht="15" customHeight="1" x14ac:dyDescent="0.25">
      <c r="A7" s="1"/>
      <c r="B7" s="1"/>
      <c r="C7" s="4"/>
      <c r="D7" s="39"/>
      <c r="E7" s="39"/>
      <c r="F7" s="39"/>
      <c r="G7" s="39"/>
      <c r="H7" s="4"/>
      <c r="I7" s="1"/>
    </row>
    <row r="8" spans="1:9" ht="15.75" x14ac:dyDescent="0.25">
      <c r="A8" s="1"/>
      <c r="B8" s="1"/>
      <c r="C8" s="5"/>
      <c r="D8" s="41" t="s">
        <v>39</v>
      </c>
      <c r="E8" s="41"/>
      <c r="F8" s="41"/>
      <c r="G8" s="4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40" t="s">
        <v>6</v>
      </c>
      <c r="E11" s="40"/>
      <c r="F11" s="40"/>
      <c r="G11" s="4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7</v>
      </c>
      <c r="D13" s="33" t="s">
        <v>16</v>
      </c>
      <c r="E13" s="34"/>
      <c r="F13" s="34"/>
      <c r="G13" s="35"/>
      <c r="H13" s="1"/>
      <c r="I13" s="1"/>
    </row>
    <row r="14" spans="1:9" x14ac:dyDescent="0.25">
      <c r="A14" s="1"/>
      <c r="B14" s="1"/>
      <c r="C14" s="3" t="s">
        <v>8</v>
      </c>
      <c r="D14" s="36" t="s">
        <v>13</v>
      </c>
      <c r="E14" s="37"/>
      <c r="F14" s="37"/>
      <c r="G14" s="38"/>
      <c r="H14" s="1"/>
      <c r="I14" s="1"/>
    </row>
    <row r="15" spans="1:9" x14ac:dyDescent="0.25">
      <c r="A15" s="1"/>
      <c r="B15" s="1"/>
      <c r="C15" s="3" t="s">
        <v>9</v>
      </c>
      <c r="D15" s="36" t="s">
        <v>14</v>
      </c>
      <c r="E15" s="37"/>
      <c r="F15" s="37"/>
      <c r="G15" s="38"/>
      <c r="H15" s="1"/>
      <c r="I15" s="1"/>
    </row>
    <row r="16" spans="1:9" x14ac:dyDescent="0.25">
      <c r="A16" s="1"/>
      <c r="B16" s="1"/>
      <c r="C16" s="3" t="s">
        <v>10</v>
      </c>
      <c r="D16" s="36" t="s">
        <v>15</v>
      </c>
      <c r="E16" s="37"/>
      <c r="F16" s="37"/>
      <c r="G16" s="38"/>
      <c r="H16" s="1"/>
      <c r="I16" s="1"/>
    </row>
    <row r="17" spans="1:9" x14ac:dyDescent="0.25">
      <c r="A17" s="1"/>
      <c r="B17" s="1"/>
      <c r="C17" s="3" t="s">
        <v>11</v>
      </c>
      <c r="D17" s="42" t="s">
        <v>17</v>
      </c>
      <c r="E17" s="43"/>
      <c r="F17" s="43"/>
      <c r="G17" s="44"/>
      <c r="H17" s="1"/>
      <c r="I17" s="1"/>
    </row>
    <row r="18" spans="1:9" x14ac:dyDescent="0.25">
      <c r="A18" s="1"/>
      <c r="B18" s="1"/>
      <c r="C18" s="3" t="s">
        <v>12</v>
      </c>
      <c r="D18" s="30" t="s">
        <v>18</v>
      </c>
      <c r="E18" s="31"/>
      <c r="F18" s="31"/>
      <c r="G18" s="32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9">
    <mergeCell ref="D18:G18"/>
    <mergeCell ref="D13:G13"/>
    <mergeCell ref="D14:G14"/>
    <mergeCell ref="D15:G15"/>
    <mergeCell ref="D6:G7"/>
    <mergeCell ref="D11:G11"/>
    <mergeCell ref="D8:G8"/>
    <mergeCell ref="D16:G16"/>
    <mergeCell ref="D17:G17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4"/>
  <sheetViews>
    <sheetView tabSelected="1" view="pageLayout" zoomScaleNormal="100" workbookViewId="0">
      <selection activeCell="E10" sqref="E10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41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37</v>
      </c>
      <c r="C8" s="46"/>
      <c r="D8" s="46"/>
      <c r="E8" s="46"/>
      <c r="F8" s="46"/>
      <c r="G8" s="46"/>
      <c r="H8" s="47"/>
      <c r="I8" s="1"/>
    </row>
    <row r="9" spans="1:9" ht="30" customHeight="1" x14ac:dyDescent="0.25">
      <c r="A9" s="1"/>
      <c r="B9" s="49" t="s">
        <v>19</v>
      </c>
      <c r="C9" s="50"/>
      <c r="D9" s="51"/>
      <c r="E9" s="24">
        <f>'Fane 3. Grundlag'!G12</f>
        <v>3325843.5522997458</v>
      </c>
      <c r="F9" s="7" t="s">
        <v>0</v>
      </c>
      <c r="G9" s="8"/>
      <c r="H9" s="9"/>
      <c r="I9" s="1"/>
    </row>
    <row r="10" spans="1:9" x14ac:dyDescent="0.25">
      <c r="A10" s="1"/>
      <c r="B10" s="55" t="s">
        <v>31</v>
      </c>
      <c r="C10" s="53"/>
      <c r="D10" s="54"/>
      <c r="E10" s="18">
        <f>'Fane 3. Grundlag'!G11</f>
        <v>2239682.5550439591</v>
      </c>
      <c r="F10" s="7" t="s">
        <v>0</v>
      </c>
      <c r="G10" s="11"/>
      <c r="H10" s="12"/>
      <c r="I10" s="1"/>
    </row>
    <row r="11" spans="1:9" x14ac:dyDescent="0.25">
      <c r="A11" s="1"/>
      <c r="B11" s="52" t="s">
        <v>18</v>
      </c>
      <c r="C11" s="53"/>
      <c r="D11" s="54"/>
      <c r="E11" s="18">
        <f>'Fane 4. Generelt eff.krav'!G11</f>
        <v>18464.736953348376</v>
      </c>
      <c r="F11" s="7" t="s">
        <v>0</v>
      </c>
      <c r="G11" s="14"/>
      <c r="H11" s="15"/>
      <c r="I11" s="1"/>
    </row>
    <row r="12" spans="1:9" x14ac:dyDescent="0.25">
      <c r="A12" s="1"/>
      <c r="B12" s="56" t="s">
        <v>24</v>
      </c>
      <c r="C12" s="57"/>
      <c r="D12" s="58"/>
      <c r="E12" s="25">
        <f>$E$9-$E$11</f>
        <v>3307378.8153463975</v>
      </c>
      <c r="F12" s="16" t="s">
        <v>0</v>
      </c>
      <c r="G12" s="25">
        <f>E12</f>
        <v>3307378.8153463975</v>
      </c>
      <c r="H12" s="16" t="s">
        <v>0</v>
      </c>
      <c r="I12" s="1"/>
    </row>
    <row r="13" spans="1:9" x14ac:dyDescent="0.25">
      <c r="A13" s="1"/>
      <c r="B13" s="45" t="s">
        <v>20</v>
      </c>
      <c r="C13" s="46"/>
      <c r="D13" s="46"/>
      <c r="E13" s="46"/>
      <c r="F13" s="47"/>
      <c r="G13" s="26">
        <f>G12</f>
        <v>3307378.8153463975</v>
      </c>
      <c r="H13" s="17" t="s">
        <v>0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</sheetData>
  <sheetProtection password="DFE9" sheet="1" objects="1" scenarios="1"/>
  <mergeCells count="7">
    <mergeCell ref="B13:F13"/>
    <mergeCell ref="B3:H4"/>
    <mergeCell ref="B9:D9"/>
    <mergeCell ref="B11:D11"/>
    <mergeCell ref="B10:D10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6"/>
  <sheetViews>
    <sheetView view="pageLayout" zoomScaleNormal="100" workbookViewId="0">
      <selection activeCell="B8" sqref="B8:H14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4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37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49" t="s">
        <v>21</v>
      </c>
      <c r="C9" s="50"/>
      <c r="D9" s="51"/>
      <c r="E9" s="27">
        <f>'Fane 2.1. Økonomisk ramme 2017'!$E$9-'Fane 2.1. Økonomisk ramme 2017'!$E$11</f>
        <v>3307378.8153463975</v>
      </c>
      <c r="F9" s="7" t="s">
        <v>0</v>
      </c>
      <c r="G9" s="8"/>
      <c r="H9" s="9"/>
      <c r="I9" s="1"/>
    </row>
    <row r="10" spans="1:9" x14ac:dyDescent="0.25">
      <c r="A10" s="1"/>
      <c r="B10" s="55" t="s">
        <v>31</v>
      </c>
      <c r="C10" s="53"/>
      <c r="D10" s="54"/>
      <c r="E10" s="28">
        <f>'Fane 2.1. Økonomisk ramme 2017'!$E$10</f>
        <v>2239682.5550439591</v>
      </c>
      <c r="F10" s="7" t="s">
        <v>0</v>
      </c>
      <c r="G10" s="11"/>
      <c r="H10" s="12"/>
      <c r="I10" s="1"/>
    </row>
    <row r="11" spans="1:9" x14ac:dyDescent="0.25">
      <c r="A11" s="1"/>
      <c r="B11" s="52" t="s">
        <v>22</v>
      </c>
      <c r="C11" s="53"/>
      <c r="D11" s="54"/>
      <c r="E11" s="28">
        <f>$E$9*0.0127</f>
        <v>42003.710954899245</v>
      </c>
      <c r="F11" s="7" t="s">
        <v>0</v>
      </c>
      <c r="G11" s="13"/>
      <c r="H11" s="12"/>
      <c r="I11" s="1"/>
    </row>
    <row r="12" spans="1:9" x14ac:dyDescent="0.25">
      <c r="A12" s="1"/>
      <c r="B12" s="21" t="s">
        <v>18</v>
      </c>
      <c r="C12" s="22"/>
      <c r="D12" s="23"/>
      <c r="E12" s="28">
        <f>($E$9-$E$10)*1.0127*0.017</f>
        <v>18381.352047740751</v>
      </c>
      <c r="F12" s="7" t="s">
        <v>0</v>
      </c>
      <c r="G12" s="14"/>
      <c r="H12" s="15"/>
      <c r="I12" s="1"/>
    </row>
    <row r="13" spans="1:9" x14ac:dyDescent="0.25">
      <c r="A13" s="1"/>
      <c r="B13" s="56" t="s">
        <v>24</v>
      </c>
      <c r="C13" s="57"/>
      <c r="D13" s="58"/>
      <c r="E13" s="25">
        <f>$E$9+$E$11-$E$12</f>
        <v>3331001.1742535559</v>
      </c>
      <c r="F13" s="16" t="s">
        <v>0</v>
      </c>
      <c r="G13" s="25">
        <f>E13</f>
        <v>3331001.1742535559</v>
      </c>
      <c r="H13" s="16" t="s">
        <v>0</v>
      </c>
      <c r="I13" s="1"/>
    </row>
    <row r="14" spans="1:9" x14ac:dyDescent="0.25">
      <c r="A14" s="1"/>
      <c r="B14" s="45" t="s">
        <v>23</v>
      </c>
      <c r="C14" s="46"/>
      <c r="D14" s="46"/>
      <c r="E14" s="46"/>
      <c r="F14" s="47"/>
      <c r="G14" s="26">
        <f>G13</f>
        <v>3331001.1742535559</v>
      </c>
      <c r="H14" s="17" t="s">
        <v>0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</sheetData>
  <sheetProtection password="DFE9" sheet="1" objects="1" scenarios="1"/>
  <mergeCells count="7">
    <mergeCell ref="B3:H4"/>
    <mergeCell ref="B9:D9"/>
    <mergeCell ref="B10:D10"/>
    <mergeCell ref="B14:F14"/>
    <mergeCell ref="B11:D11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7"/>
  <sheetViews>
    <sheetView view="pageLayout" zoomScaleNormal="100" workbookViewId="0">
      <selection activeCell="B8" sqref="B8:H14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3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37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49" t="s">
        <v>25</v>
      </c>
      <c r="C9" s="50"/>
      <c r="D9" s="51"/>
      <c r="E9" s="27">
        <f>'Fane 2.2. Økonomisk ramme 2018'!$E$9*1.0127-'Fane 2.2. Økonomisk ramme 2018'!$E$12</f>
        <v>3331001.1742535555</v>
      </c>
      <c r="F9" s="7" t="s">
        <v>0</v>
      </c>
      <c r="G9" s="8"/>
      <c r="H9" s="9"/>
      <c r="I9" s="1"/>
    </row>
    <row r="10" spans="1:9" x14ac:dyDescent="0.25">
      <c r="A10" s="1"/>
      <c r="B10" s="55" t="s">
        <v>31</v>
      </c>
      <c r="C10" s="53"/>
      <c r="D10" s="54"/>
      <c r="E10" s="28">
        <f>'Fane 2.2. Økonomisk ramme 2018'!$E$10*1.0127</f>
        <v>2268126.5234930171</v>
      </c>
      <c r="F10" s="7" t="s">
        <v>0</v>
      </c>
      <c r="G10" s="11"/>
      <c r="H10" s="12"/>
      <c r="I10" s="1"/>
    </row>
    <row r="11" spans="1:9" x14ac:dyDescent="0.25">
      <c r="A11" s="1"/>
      <c r="B11" s="52" t="s">
        <v>22</v>
      </c>
      <c r="C11" s="53"/>
      <c r="D11" s="54"/>
      <c r="E11" s="28">
        <f>$E$9*0.0127</f>
        <v>42303.714913020151</v>
      </c>
      <c r="F11" s="7" t="s">
        <v>0</v>
      </c>
      <c r="G11" s="13"/>
      <c r="H11" s="12"/>
      <c r="I11" s="1"/>
    </row>
    <row r="12" spans="1:9" x14ac:dyDescent="0.25">
      <c r="A12" s="1"/>
      <c r="B12" s="21" t="s">
        <v>18</v>
      </c>
      <c r="C12" s="22"/>
      <c r="D12" s="23"/>
      <c r="E12" s="28">
        <f>($E$9-$E$10)*1.0127*0.017</f>
        <v>18298.343700028356</v>
      </c>
      <c r="F12" s="7" t="s">
        <v>0</v>
      </c>
      <c r="G12" s="14"/>
      <c r="H12" s="15"/>
      <c r="I12" s="1"/>
    </row>
    <row r="13" spans="1:9" x14ac:dyDescent="0.25">
      <c r="A13" s="1"/>
      <c r="B13" s="56" t="s">
        <v>24</v>
      </c>
      <c r="C13" s="57"/>
      <c r="D13" s="58"/>
      <c r="E13" s="25">
        <f>$E$9+$E$11-$E$12</f>
        <v>3355006.5454665474</v>
      </c>
      <c r="F13" s="16" t="s">
        <v>0</v>
      </c>
      <c r="G13" s="25">
        <f>E13</f>
        <v>3355006.5454665474</v>
      </c>
      <c r="H13" s="16" t="s">
        <v>0</v>
      </c>
      <c r="I13" s="1"/>
    </row>
    <row r="14" spans="1:9" x14ac:dyDescent="0.25">
      <c r="A14" s="1"/>
      <c r="B14" s="45" t="s">
        <v>26</v>
      </c>
      <c r="C14" s="46"/>
      <c r="D14" s="46"/>
      <c r="E14" s="46"/>
      <c r="F14" s="47"/>
      <c r="G14" s="26">
        <f>G13</f>
        <v>3355006.5454665474</v>
      </c>
      <c r="H14" s="17" t="s">
        <v>0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7">
    <mergeCell ref="B3:H4"/>
    <mergeCell ref="B9:D9"/>
    <mergeCell ref="B10:D10"/>
    <mergeCell ref="B14:F14"/>
    <mergeCell ref="B11:D11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7"/>
  <sheetViews>
    <sheetView view="pageLayout" zoomScaleNormal="100" workbookViewId="0">
      <selection activeCell="E5" sqref="E5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2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37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49" t="s">
        <v>27</v>
      </c>
      <c r="C9" s="50"/>
      <c r="D9" s="51"/>
      <c r="E9" s="27">
        <f>'Fane 2.3. Økonomisk ramme 2019'!$E$9*1.0127-'Fane 2.3. Økonomisk ramme 2019'!$E$12</f>
        <v>3355006.5454665469</v>
      </c>
      <c r="F9" s="7" t="s">
        <v>0</v>
      </c>
      <c r="G9" s="8"/>
      <c r="H9" s="9"/>
      <c r="I9" s="1"/>
    </row>
    <row r="10" spans="1:9" x14ac:dyDescent="0.25">
      <c r="A10" s="1"/>
      <c r="B10" s="55" t="s">
        <v>31</v>
      </c>
      <c r="C10" s="53"/>
      <c r="D10" s="54"/>
      <c r="E10" s="28">
        <f>'Fane 2.3. Økonomisk ramme 2019'!$E$10*1.0127</f>
        <v>2296931.7303413781</v>
      </c>
      <c r="F10" s="7" t="s">
        <v>0</v>
      </c>
      <c r="G10" s="11"/>
      <c r="H10" s="12"/>
      <c r="I10" s="1"/>
    </row>
    <row r="11" spans="1:9" x14ac:dyDescent="0.25">
      <c r="A11" s="1"/>
      <c r="B11" s="52" t="s">
        <v>22</v>
      </c>
      <c r="C11" s="53"/>
      <c r="D11" s="54"/>
      <c r="E11" s="28">
        <f>$E$9*0.0127</f>
        <v>42608.583127425147</v>
      </c>
      <c r="F11" s="7" t="s">
        <v>0</v>
      </c>
      <c r="G11" s="13"/>
      <c r="H11" s="12"/>
      <c r="I11" s="1"/>
    </row>
    <row r="12" spans="1:9" x14ac:dyDescent="0.25">
      <c r="A12" s="1"/>
      <c r="B12" s="21" t="s">
        <v>18</v>
      </c>
      <c r="C12" s="22"/>
      <c r="D12" s="23"/>
      <c r="E12" s="28">
        <f>($E$9-$E$10)*1.0127*0.017</f>
        <v>18215.710209713394</v>
      </c>
      <c r="F12" s="7" t="s">
        <v>0</v>
      </c>
      <c r="G12" s="14"/>
      <c r="H12" s="15"/>
      <c r="I12" s="1"/>
    </row>
    <row r="13" spans="1:9" x14ac:dyDescent="0.25">
      <c r="A13" s="1"/>
      <c r="B13" s="56" t="s">
        <v>24</v>
      </c>
      <c r="C13" s="57"/>
      <c r="D13" s="58"/>
      <c r="E13" s="25">
        <f>$E$9+$E$11-$E$12</f>
        <v>3379399.4183842586</v>
      </c>
      <c r="F13" s="16" t="s">
        <v>0</v>
      </c>
      <c r="G13" s="25">
        <f>E13</f>
        <v>3379399.4183842586</v>
      </c>
      <c r="H13" s="16" t="s">
        <v>0</v>
      </c>
      <c r="I13" s="1"/>
    </row>
    <row r="14" spans="1:9" x14ac:dyDescent="0.25">
      <c r="A14" s="1"/>
      <c r="B14" s="45" t="s">
        <v>28</v>
      </c>
      <c r="C14" s="46"/>
      <c r="D14" s="46"/>
      <c r="E14" s="46"/>
      <c r="F14" s="47"/>
      <c r="G14" s="26">
        <f>G13</f>
        <v>3379399.4183842586</v>
      </c>
      <c r="H14" s="17" t="s">
        <v>0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7">
    <mergeCell ref="B3:H4"/>
    <mergeCell ref="B9:D9"/>
    <mergeCell ref="B10:D10"/>
    <mergeCell ref="B14:F14"/>
    <mergeCell ref="B11:D11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1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29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32</v>
      </c>
      <c r="C9" s="53"/>
      <c r="D9" s="53"/>
      <c r="E9" s="53"/>
      <c r="F9" s="54"/>
      <c r="G9" s="28">
        <v>456408.10141127231</v>
      </c>
      <c r="H9" s="10" t="s">
        <v>0</v>
      </c>
      <c r="I9" s="1"/>
    </row>
    <row r="10" spans="1:9" x14ac:dyDescent="0.25">
      <c r="A10" s="1"/>
      <c r="B10" s="52" t="s">
        <v>33</v>
      </c>
      <c r="C10" s="53"/>
      <c r="D10" s="53"/>
      <c r="E10" s="53"/>
      <c r="F10" s="54"/>
      <c r="G10" s="28">
        <v>629752.89584451437</v>
      </c>
      <c r="H10" s="10" t="s">
        <v>0</v>
      </c>
      <c r="I10" s="1"/>
    </row>
    <row r="11" spans="1:9" x14ac:dyDescent="0.25">
      <c r="A11" s="1"/>
      <c r="B11" s="52" t="s">
        <v>34</v>
      </c>
      <c r="C11" s="53"/>
      <c r="D11" s="53"/>
      <c r="E11" s="53"/>
      <c r="F11" s="54"/>
      <c r="G11" s="28">
        <v>2239682.5550439591</v>
      </c>
      <c r="H11" s="10" t="s">
        <v>0</v>
      </c>
      <c r="I11" s="1"/>
    </row>
    <row r="12" spans="1:9" x14ac:dyDescent="0.25">
      <c r="A12" s="1"/>
      <c r="B12" s="45" t="s">
        <v>29</v>
      </c>
      <c r="C12" s="46"/>
      <c r="D12" s="46"/>
      <c r="E12" s="46"/>
      <c r="F12" s="47"/>
      <c r="G12" s="26">
        <f>SUM(G9:G11)</f>
        <v>3325843.5522997458</v>
      </c>
      <c r="H12" s="17" t="s">
        <v>0</v>
      </c>
      <c r="I12" s="1"/>
    </row>
    <row r="13" spans="1:9" x14ac:dyDescent="0.25">
      <c r="A13" s="1"/>
      <c r="B13" s="19"/>
      <c r="C13" s="19"/>
      <c r="D13" s="19"/>
      <c r="E13" s="19"/>
      <c r="F13" s="19"/>
      <c r="G13" s="19"/>
      <c r="H13" s="19"/>
      <c r="I13" s="1"/>
    </row>
    <row r="14" spans="1:9" x14ac:dyDescent="0.25">
      <c r="A14" s="1"/>
      <c r="B14" s="20" t="s">
        <v>35</v>
      </c>
      <c r="C14" s="19"/>
      <c r="D14" s="19"/>
      <c r="E14" s="19"/>
      <c r="F14" s="19"/>
      <c r="G14" s="19"/>
      <c r="H14" s="19"/>
      <c r="I14" s="1"/>
    </row>
    <row r="15" spans="1:9" x14ac:dyDescent="0.25">
      <c r="A15" s="1"/>
      <c r="B15" s="19"/>
      <c r="C15" s="19"/>
      <c r="D15" s="19"/>
      <c r="E15" s="19"/>
      <c r="F15" s="19"/>
      <c r="G15" s="19"/>
      <c r="H15" s="19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8" t="s">
        <v>40</v>
      </c>
      <c r="C3" s="48"/>
      <c r="D3" s="48"/>
      <c r="E3" s="48"/>
      <c r="F3" s="48"/>
      <c r="G3" s="48"/>
      <c r="H3" s="48"/>
      <c r="I3" s="1"/>
    </row>
    <row r="4" spans="1:9" ht="15" customHeight="1" x14ac:dyDescent="0.25">
      <c r="A4" s="1"/>
      <c r="B4" s="48"/>
      <c r="C4" s="48"/>
      <c r="D4" s="48"/>
      <c r="E4" s="48"/>
      <c r="F4" s="48"/>
      <c r="G4" s="48"/>
      <c r="H4" s="4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36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38</v>
      </c>
      <c r="C9" s="53"/>
      <c r="D9" s="53"/>
      <c r="E9" s="53"/>
      <c r="F9" s="54"/>
      <c r="G9" s="18">
        <f>'Fane 3. Grundlag'!G12-'Fane 3. Grundlag'!G11</f>
        <v>1086160.9972557868</v>
      </c>
      <c r="H9" s="10" t="s">
        <v>0</v>
      </c>
      <c r="I9" s="1"/>
    </row>
    <row r="10" spans="1:9" x14ac:dyDescent="0.25">
      <c r="A10" s="1"/>
      <c r="B10" s="52" t="s">
        <v>18</v>
      </c>
      <c r="C10" s="53"/>
      <c r="D10" s="53"/>
      <c r="E10" s="53"/>
      <c r="F10" s="54"/>
      <c r="G10" s="29">
        <f>1.7</f>
        <v>1.7</v>
      </c>
      <c r="H10" s="10" t="s">
        <v>30</v>
      </c>
      <c r="I10" s="1"/>
    </row>
    <row r="11" spans="1:9" x14ac:dyDescent="0.25">
      <c r="A11" s="1"/>
      <c r="B11" s="45" t="s">
        <v>18</v>
      </c>
      <c r="C11" s="46"/>
      <c r="D11" s="46"/>
      <c r="E11" s="46"/>
      <c r="F11" s="47"/>
      <c r="G11" s="26">
        <f>$G$9*$G$10/100</f>
        <v>18464.736953348376</v>
      </c>
      <c r="H11" s="17" t="s">
        <v>0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2017-09-15T11:48:08Z</dcterms:modified>
</cp:coreProperties>
</file>