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22" i="11" l="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3" i="11"/>
  <c r="I14" i="22" l="1"/>
  <c r="G19" i="22"/>
  <c r="G21" i="22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<sst xmlns="http://schemas.openxmlformats.org/spreadsheetml/2006/main" count="341" uniqueCount="154">
  <si>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</si>
  <si>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</si>
  <si>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</si>
  <si>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</si>
  <si>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</si>
  <si>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</si>
  <si>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</si>
  <si>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</si>
  <si>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</si>
  <si>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</si>
  <si>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</si>
  <si>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</si>
  <si>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</si>
  <si>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</si>
  <si>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</si>
  <si>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</si>
  <si>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</si>
  <si>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</si>
  <si>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</si>
  <si>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</si>
  <si>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</si>
  <si>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</si>
  <si>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</si>
  <si>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</si>
  <si>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</si>
  <si>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</si>
  <si>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</si>
  <si>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</si>
  <si>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</si>
  <si>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</si>
  <si>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</si>
  <si>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</si>
  <si>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</si>
  <si>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</si>
  <si>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</si>
  <si>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</si>
  <si>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</si>
  <si>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</si>
  <si>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</si>
  <si>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</si>
  <si>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</si>
  <si>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</si>
  <si>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</si>
  <si>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</si>
  <si>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</si>
  <si>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</si>
  <si>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</si>
  <si>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</si>
  <si>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</si>
  <si>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</si>
  <si>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</si>
  <si>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</si>
  <si>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</si>
  <si>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</si>
  <si>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</si>
  <si>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</si>
  <si>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</si>
  <si>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</si>
  <si>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</si>
  <si>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</si>
  <si>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</si>
  <si>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</si>
  <si>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</si>
  <si>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</si>
  <si>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</si>
  <si>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</si>
  <si>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</si>
  <si>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</si>
  <si>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</si>
  <si>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</si>
  <si>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</si>
  <si>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</si>
  <si>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</si>
  <si>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</si>
  <si>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</si>
  <si>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</si>
  <si>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</si>
  <si>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</si>
  <si>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</si>
  <si>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</si>
  <si>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</si>
  <si>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</si>
  <si>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</si>
  <si>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</si>
  <si>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</si>
  <si>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</si>
  <si>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</si>
  <si>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</si>
  <si>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</si>
  <si>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</si>
  <si>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</si>
  <si>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</si>
  <si>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</si>
  <si>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</si>
  <si>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</si>
  <si>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</si>
  <si>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</si>
  <si>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</si>
  <si>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</si>
  <si>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</si>
  <si>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</si>
  <si>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</si>
  <si>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</si>
  <si>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</si>
  <si>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</si>
  <si>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</si>
  <si>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</si>
  <si>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</si>
  <si>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</si>
  <si>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</si>
  <si>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</si>
  <si>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</si>
  <si>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</si>
  <si>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</si>
  <si>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</si>
  <si>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</si>
  <si>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</si>
  <si>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Ledningsnet ≤ Ø50 mm</t>
  </si>
  <si>
    <t>Ø 50mm &lt; Ledningsnet ≤ Ø110 mm</t>
  </si>
  <si>
    <t>Skelbrønd, Konstruktioner</t>
  </si>
  <si>
    <t>Skelbrønd, Mek./EL</t>
  </si>
  <si>
    <t>Lager</t>
  </si>
  <si>
    <t>Sikring (terror, hærværk), Mek./EL</t>
  </si>
  <si>
    <t>Inspektionsbrønd, Konstruktioner</t>
  </si>
  <si>
    <t>Inspektionsbrønd, Mek./EL</t>
  </si>
  <si>
    <t>Afregningsmålere, elektroniske ≤ Ø 110mm (Qn 10)</t>
  </si>
  <si>
    <t>SRO-brønd/kvarterbrønd/sektionsbrønd, Konstruktioner</t>
  </si>
  <si>
    <t>SRO-brønd/kvarterbrønd/sektionsbrønd, Mek./EL</t>
  </si>
  <si>
    <t>SRO-brønd/kvarterbrønd/sektionsbrønd, SRO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</si>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</sst>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12725383.121504163</v>
      </c>
      <c r="F9" s="13" t="s">
        <v>4</v>
      </c>
      <c r="G9" s="48">
        <v>12719231.462823743</v>
      </c>
      <c r="H9" s="13" t="s">
        <v>4</v>
      </c>
      <c r="I9" s="48">
        <v>12713780.708423955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5218244.8813401787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5556381.5995389149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3202462.6270739986</v>
      </c>
      <c r="L12" s="8" t="s">
        <v>4</v>
      </c>
      <c r="M12" s="2"/>
    </row>
    <row r="13" spans="1:13" x14ac:dyDescent="0.25">
      <c r="A13" s="2"/>
      <c r="B13" s="46" t="s">
        <v>153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-691605.51354635053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-88185.877829499688</v>
      </c>
      <c r="F14" s="8" t="s">
        <v>4</v>
      </c>
      <c r="G14" s="9">
        <f>E14*(1+$E$25/100)</f>
        <v>-89729.130691515937</v>
      </c>
      <c r="H14" s="8" t="s">
        <v>4</v>
      </c>
      <c r="I14" s="9">
        <f>G14*(1+$E$25/100)</f>
        <v>-91299.390478617468</v>
      </c>
      <c r="J14" s="8" t="s">
        <v>4</v>
      </c>
      <c r="K14" s="51">
        <f>I14*(1+$E$25/100)</f>
        <v>-92897.129811993276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-302029.14666666667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8342.6441833637655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-1543.2528620162448</v>
      </c>
      <c r="F19" s="8" t="s">
        <v>4</v>
      </c>
      <c r="G19" s="42">
        <f>(G17+G14)*($E$25/100)</f>
        <v>-1570.2597871015291</v>
      </c>
      <c r="H19" s="8" t="s">
        <v>4</v>
      </c>
      <c r="I19" s="42">
        <f>(I17+I14)*($E$25/100)</f>
        <v>-1597.7393333758059</v>
      </c>
      <c r="J19" s="8" t="s">
        <v>4</v>
      </c>
      <c r="K19" s="42">
        <f>SUM(K10:K14,K17:K18)*($E$25/100)</f>
        <v>230870.26313040813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-174411.05518243817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12635653.990812648</v>
      </c>
      <c r="F21" s="38" t="s">
        <v>4</v>
      </c>
      <c r="G21" s="49">
        <f>SUM(G9:G20)</f>
        <v>12627932.072345126</v>
      </c>
      <c r="H21" s="38" t="s">
        <v>4</v>
      </c>
      <c r="I21" s="49">
        <f>SUM(I9:I20)</f>
        <v>12620883.578611962</v>
      </c>
      <c r="J21" s="38" t="s">
        <v>4</v>
      </c>
      <c r="K21" s="52">
        <f>SUM(K9:K20)</f>
        <v>12955359.170059416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4953603.0501866722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5274591.2591990456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3040050.6297259801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13268244.939111697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132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133</v>
      </c>
      <c r="C13" s="96"/>
      <c r="D13" s="96"/>
      <c r="E13" s="55">
        <v>32399.4126</v>
      </c>
      <c r="F13" s="17" t="s">
        <v>4</v>
      </c>
      <c r="G13" s="21">
        <v>6900</v>
      </c>
      <c r="H13" s="17" t="s">
        <v>4</v>
      </c>
      <c r="I13" s="2"/>
    </row>
    <row r="14" spans="1:9" x14ac:dyDescent="0.25">
      <c r="A14" s="2"/>
      <c r="B14" s="95" t="s">
        <v>134</v>
      </c>
      <c r="C14" s="96"/>
      <c r="D14" s="96"/>
      <c r="E14" s="55">
        <v>2969526.7547999998</v>
      </c>
      <c r="F14" s="17" t="s">
        <v>4</v>
      </c>
      <c r="G14" s="21">
        <v>2908357</v>
      </c>
      <c r="H14" s="17" t="s">
        <v>4</v>
      </c>
      <c r="I14" s="2"/>
    </row>
    <row r="15" spans="1:9" x14ac:dyDescent="0.25">
      <c r="A15" s="2"/>
      <c r="B15" s="95" t="s">
        <v>135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-86669.167399999686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-88185.877829499688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-3653747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-2533044.4867724869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-1120702.5132275131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-373567.504409171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215149</v>
      </c>
      <c r="F10" s="9">
        <f>E10/D10</f>
        <v>2868.6533333333332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102134</v>
      </c>
      <c r="F11" s="9">
        <f t="shared" ref="F11:F23" si="0">E11/D11</f>
        <v>1361.7866666666666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50</v>
      </c>
      <c r="E12" s="21">
        <v>808881</v>
      </c>
      <c r="F12" s="9">
        <f t="shared" si="0"/>
        <v>16177.62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15</v>
      </c>
      <c r="E13" s="21">
        <v>1213303</v>
      </c>
      <c r="F13" s="9">
        <f t="shared" si="0"/>
        <v>80886.866666666669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95401</v>
      </c>
      <c r="F14" s="9">
        <f t="shared" si="0"/>
        <v>1272.0133333333333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25</v>
      </c>
      <c r="E15" s="21">
        <v>71290</v>
      </c>
      <c r="F15" s="9">
        <f t="shared" si="0"/>
        <v>2851.6</v>
      </c>
      <c r="G15" s="17" t="s">
        <v>4</v>
      </c>
      <c r="H15" s="2"/>
    </row>
    <row r="16" spans="1:8" x14ac:dyDescent="0.25">
      <c r="A16" s="2"/>
      <c r="B16" s="43" t="s">
        <v>117</v>
      </c>
      <c r="C16" s="28">
        <v>2016</v>
      </c>
      <c r="D16" s="22">
        <v>75</v>
      </c>
      <c r="E16" s="21">
        <v>409567</v>
      </c>
      <c r="F16" s="9">
        <f t="shared" si="0"/>
        <v>5460.8933333333334</v>
      </c>
      <c r="G16" s="17" t="s">
        <v>4</v>
      </c>
      <c r="H16" s="2"/>
    </row>
    <row r="17" spans="1:8" x14ac:dyDescent="0.25">
      <c r="A17" s="2"/>
      <c r="B17" s="43" t="s">
        <v>123</v>
      </c>
      <c r="C17" s="28">
        <v>2016</v>
      </c>
      <c r="D17" s="22">
        <v>50</v>
      </c>
      <c r="E17" s="21">
        <v>37583</v>
      </c>
      <c r="F17" s="9">
        <f t="shared" si="0"/>
        <v>751.66</v>
      </c>
      <c r="G17" s="17" t="s">
        <v>4</v>
      </c>
      <c r="H17" s="2"/>
    </row>
    <row r="18" spans="1:8" x14ac:dyDescent="0.25">
      <c r="A18" s="2"/>
      <c r="B18" s="43" t="s">
        <v>124</v>
      </c>
      <c r="C18" s="28">
        <v>2016</v>
      </c>
      <c r="D18" s="22">
        <v>15</v>
      </c>
      <c r="E18" s="21">
        <v>82211</v>
      </c>
      <c r="F18" s="9">
        <f t="shared" si="0"/>
        <v>5480.7333333333336</v>
      </c>
      <c r="G18" s="17" t="s">
        <v>4</v>
      </c>
      <c r="H18" s="2"/>
    </row>
    <row r="19" spans="1:8" ht="26.25" x14ac:dyDescent="0.25">
      <c r="A19" s="2"/>
      <c r="B19" s="43" t="s">
        <v>125</v>
      </c>
      <c r="C19" s="28">
        <v>2016</v>
      </c>
      <c r="D19" s="22">
        <v>10</v>
      </c>
      <c r="E19" s="21">
        <v>594637</v>
      </c>
      <c r="F19" s="9">
        <f t="shared" si="0"/>
        <v>59463.7</v>
      </c>
      <c r="G19" s="17" t="s">
        <v>4</v>
      </c>
      <c r="H19" s="2"/>
    </row>
    <row r="20" spans="1:8" ht="26.25" x14ac:dyDescent="0.25">
      <c r="A20" s="2"/>
      <c r="B20" s="43" t="s">
        <v>126</v>
      </c>
      <c r="C20" s="28">
        <v>2016</v>
      </c>
      <c r="D20" s="22">
        <v>50</v>
      </c>
      <c r="E20" s="21">
        <v>14309</v>
      </c>
      <c r="F20" s="9">
        <f t="shared" si="0"/>
        <v>286.18</v>
      </c>
      <c r="G20" s="17" t="s">
        <v>4</v>
      </c>
      <c r="H20" s="2"/>
    </row>
    <row r="21" spans="1:8" ht="26.25" x14ac:dyDescent="0.25">
      <c r="A21" s="2"/>
      <c r="B21" s="43" t="s">
        <v>127</v>
      </c>
      <c r="C21" s="28">
        <v>2016</v>
      </c>
      <c r="D21" s="22">
        <v>15</v>
      </c>
      <c r="E21" s="21">
        <v>9396</v>
      </c>
      <c r="F21" s="9">
        <f t="shared" si="0"/>
        <v>626.4</v>
      </c>
      <c r="G21" s="17" t="s">
        <v>4</v>
      </c>
      <c r="H21" s="2"/>
    </row>
    <row r="22" spans="1:8" x14ac:dyDescent="0.25">
      <c r="A22" s="2"/>
      <c r="B22" s="43" t="s">
        <v>128</v>
      </c>
      <c r="C22" s="28">
        <v>2016</v>
      </c>
      <c r="D22" s="22">
        <v>10</v>
      </c>
      <c r="E22" s="21">
        <v>9396</v>
      </c>
      <c r="F22" s="9">
        <f t="shared" si="0"/>
        <v>939.6</v>
      </c>
      <c r="G22" s="17" t="s">
        <v>4</v>
      </c>
      <c r="H22" s="2"/>
    </row>
    <row r="23" spans="1:8" x14ac:dyDescent="0.25">
      <c r="A23" s="2"/>
      <c r="B23" s="43" t="s">
        <v>129</v>
      </c>
      <c r="C23" s="28">
        <v>2016</v>
      </c>
      <c r="D23" s="22">
        <v>75</v>
      </c>
      <c r="E23" s="21">
        <v>22093</v>
      </c>
      <c r="F23" s="9">
        <f t="shared" si="0"/>
        <v>294.57333333333332</v>
      </c>
      <c r="G23" s="17" t="s">
        <v>4</v>
      </c>
      <c r="H23" s="2"/>
    </row>
    <row r="24" spans="1:8" x14ac:dyDescent="0.25">
      <c r="A24" s="2"/>
      <c r="B24" s="91" t="s">
        <v>52</v>
      </c>
      <c r="C24" s="92"/>
      <c r="D24" s="92"/>
      <c r="E24" s="93"/>
      <c r="F24" s="15">
        <f>SUM(F10:F23)</f>
        <v>178722.28</v>
      </c>
      <c r="G24" s="16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2980383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3242400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-262017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760286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788089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-27803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2016'!F24</f>
        <v>178722.28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190931.42666666667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-12209.146666666667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13004339.644183364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2742085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1120252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65589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386807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4314733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86632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86632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-520978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-3685350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-4206328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195037</v>
      </c>
      <c r="F28" s="25" t="s">
        <v>4</v>
      </c>
      <c r="G28" s="1">
        <f>IF(E28&lt;0,0,-E28)</f>
        <v>-195037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12574545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226415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12800960</v>
      </c>
      <c r="F35" s="25" t="s">
        <v>4</v>
      </c>
      <c r="G35" s="12">
        <f>-E35</f>
        <v>-12800960</v>
      </c>
      <c r="H35" s="25" t="s">
        <v>4</v>
      </c>
      <c r="I35" s="2"/>
    </row>
    <row r="36" spans="1:9" x14ac:dyDescent="0.25">
      <c r="A36" s="2"/>
      <c r="B36" s="91" t="s">
        <v>143</v>
      </c>
      <c r="C36" s="92"/>
      <c r="D36" s="92"/>
      <c r="E36" s="92"/>
      <c r="F36" s="93"/>
      <c r="G36" s="15">
        <f>$G$9+$G$28+$G$30+$G$35</f>
        <v>8342.6441833637655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152</v>
      </c>
      <c r="C16" s="86"/>
      <c r="D16" s="86"/>
      <c r="E16" s="87"/>
      <c r="F16" s="100" t="s">
        <v>138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2017-09-13T12:59:31Z</dcterms:modified>
</cp:coreProperties>
</file>