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redensborg Spildevand AS (S022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<sst xmlns="http://schemas.openxmlformats.org/spreadsheetml/2006/main" count="704" uniqueCount="285">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</sst>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4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5">
      <c r="A8" s="1"/>
      <c r="B8" s="1"/>
      <c r="C8" s="4"/>
      <c r="D8" s="80" t="s">
        <v>283</v>
      </c>
      <c r="E8" s="80"/>
      <c r="F8" s="80"/>
      <c r="G8" s="8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4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4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4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4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4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4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4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4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4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4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4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4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4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4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4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4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4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Dw2Hjz9/K9/WrGTSGz0wHm3bHkF4a8hv3AzkwOnlYhc6M9SNGzoYhX3lmOSaKBwmdbzg+NtBPFyzb1QM4marA==" saltValue="RV+5G497YQTF255R0Eoi4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208</v>
      </c>
      <c r="C8" s="96"/>
      <c r="D8" s="97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262</v>
      </c>
      <c r="C10" s="9">
        <v>810692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72614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3196066</v>
      </c>
      <c r="D12" s="14" t="s">
        <v>3</v>
      </c>
      <c r="E12" s="1"/>
      <c r="F12" s="1"/>
    </row>
    <row r="13" spans="1:6" x14ac:dyDescent="0.45">
      <c r="A13" s="1"/>
      <c r="B13" s="62" t="s">
        <v>265</v>
      </c>
      <c r="C13" s="9">
        <v>236915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4316287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4344821.4985654308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5" t="s">
        <v>142</v>
      </c>
      <c r="C18" s="96"/>
      <c r="D18" s="97"/>
      <c r="E18" s="1"/>
      <c r="F18" s="1"/>
    </row>
    <row r="19" spans="1:6" x14ac:dyDescent="0.45">
      <c r="A19" s="1"/>
      <c r="B19" s="62" t="s">
        <v>116</v>
      </c>
      <c r="C19" s="9">
        <v>190102</v>
      </c>
      <c r="D19" s="14" t="s">
        <v>3</v>
      </c>
      <c r="E19" s="1"/>
      <c r="F19" s="1"/>
    </row>
    <row r="20" spans="1:6" x14ac:dyDescent="0.45">
      <c r="A20" s="1"/>
      <c r="B20" s="62" t="s">
        <v>117</v>
      </c>
      <c r="C20" s="9">
        <v>187085</v>
      </c>
      <c r="D20" s="14" t="s">
        <v>3</v>
      </c>
      <c r="E20" s="1"/>
      <c r="F20" s="1"/>
    </row>
    <row r="21" spans="1:6" x14ac:dyDescent="0.45">
      <c r="A21" s="1"/>
      <c r="B21" s="62" t="s">
        <v>154</v>
      </c>
      <c r="C21" s="9">
        <v>184071</v>
      </c>
      <c r="D21" s="14" t="s">
        <v>3</v>
      </c>
      <c r="E21" s="1"/>
      <c r="F21" s="1"/>
    </row>
    <row r="22" spans="1:6" x14ac:dyDescent="0.45">
      <c r="A22" s="1"/>
      <c r="B22" s="62" t="s">
        <v>211</v>
      </c>
      <c r="C22" s="9">
        <v>181059</v>
      </c>
      <c r="D22" s="14" t="s">
        <v>3</v>
      </c>
      <c r="E22" s="1"/>
      <c r="F22" s="1"/>
    </row>
    <row r="23" spans="1:6" x14ac:dyDescent="0.45">
      <c r="A23" s="1"/>
      <c r="B23" s="95"/>
      <c r="C23" s="96"/>
      <c r="D23" s="97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5" t="s">
        <v>115</v>
      </c>
      <c r="C26" s="96"/>
      <c r="D26" s="97"/>
      <c r="E26" s="1"/>
      <c r="F26" s="1"/>
    </row>
    <row r="27" spans="1:6" x14ac:dyDescent="0.45">
      <c r="A27" s="1"/>
      <c r="B27" s="62" t="s">
        <v>116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95"/>
      <c r="C31" s="96"/>
      <c r="D31" s="97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kBad2Y1Q2Ba2adE+VoRZnGwBtTS85SlZUC+yDTi3z0qYP52l1a0prf8vDsKvgAxLO61qbiYLwHBJXgQGV1/Sag==" saltValue="Sd9qda8QqFD2/8fPbcPDQ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ht="15" customHeight="1" x14ac:dyDescent="0.45">
      <c r="A5" s="1"/>
      <c r="B5" s="58"/>
      <c r="C5" s="58"/>
      <c r="D5" s="58"/>
      <c r="E5" s="58"/>
      <c r="F5" s="58"/>
      <c r="G5" s="1"/>
    </row>
    <row r="6" spans="1:7" ht="15" customHeight="1" x14ac:dyDescent="0.45">
      <c r="A6" s="1"/>
      <c r="B6" s="58"/>
      <c r="C6" s="58"/>
      <c r="D6" s="58"/>
      <c r="E6" s="58"/>
      <c r="F6" s="5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267</v>
      </c>
      <c r="C8" s="96"/>
      <c r="D8" s="96"/>
      <c r="E8" s="96"/>
      <c r="F8" s="97"/>
      <c r="G8" s="1"/>
    </row>
    <row r="9" spans="1:7" x14ac:dyDescent="0.45">
      <c r="A9" s="1"/>
      <c r="B9" s="104" t="s">
        <v>268</v>
      </c>
      <c r="C9" s="105"/>
      <c r="D9" s="106"/>
      <c r="E9" s="9">
        <v>9182032.0166935325</v>
      </c>
      <c r="F9" s="14" t="s">
        <v>3</v>
      </c>
      <c r="G9" s="1"/>
    </row>
    <row r="10" spans="1:7" x14ac:dyDescent="0.45">
      <c r="A10" s="1"/>
      <c r="B10" s="104" t="s">
        <v>269</v>
      </c>
      <c r="C10" s="105"/>
      <c r="D10" s="106"/>
      <c r="E10" s="9">
        <v>9492348.7784456313</v>
      </c>
      <c r="F10" s="14" t="s">
        <v>3</v>
      </c>
      <c r="G10" s="1"/>
    </row>
    <row r="11" spans="1:7" x14ac:dyDescent="0.45">
      <c r="A11" s="1"/>
      <c r="B11" s="104" t="s">
        <v>270</v>
      </c>
      <c r="C11" s="105"/>
      <c r="D11" s="106"/>
      <c r="E11" s="9">
        <v>9492348.7784456313</v>
      </c>
      <c r="F11" s="14" t="s">
        <v>3</v>
      </c>
      <c r="G11" s="1"/>
    </row>
    <row r="12" spans="1:7" x14ac:dyDescent="0.45">
      <c r="A12" s="1"/>
      <c r="B12" s="104" t="s">
        <v>271</v>
      </c>
      <c r="C12" s="105"/>
      <c r="D12" s="106"/>
      <c r="E12" s="9">
        <v>9116927.7611369565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8" t="s">
        <v>272</v>
      </c>
      <c r="C14" s="99"/>
      <c r="D14" s="99"/>
      <c r="E14" s="99"/>
      <c r="F14" s="100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273</v>
      </c>
      <c r="C16" s="96"/>
      <c r="D16" s="96"/>
      <c r="E16" s="96"/>
      <c r="F16" s="97"/>
      <c r="G16" s="1"/>
    </row>
    <row r="17" spans="1:7" x14ac:dyDescent="0.45">
      <c r="A17" s="1"/>
      <c r="B17" s="104" t="s">
        <v>274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04" t="s">
        <v>275</v>
      </c>
      <c r="C18" s="105"/>
      <c r="D18" s="106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8" t="s">
        <v>276</v>
      </c>
      <c r="C20" s="99"/>
      <c r="D20" s="99"/>
      <c r="E20" s="99"/>
      <c r="F20" s="100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3" t="s">
        <v>213</v>
      </c>
      <c r="C22" s="54"/>
      <c r="D22" s="54"/>
      <c r="E22" s="54"/>
      <c r="F22" s="55"/>
      <c r="G22" s="1"/>
    </row>
    <row r="23" spans="1:7" x14ac:dyDescent="0.45">
      <c r="A23" s="1"/>
      <c r="B23" s="59" t="s">
        <v>214</v>
      </c>
      <c r="C23" s="60"/>
      <c r="D23" s="61"/>
      <c r="E23" s="9">
        <v>63465909.682649203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59202784.840000004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6" t="s">
        <v>277</v>
      </c>
      <c r="C26" s="57"/>
      <c r="D26" s="64"/>
      <c r="E26" s="48">
        <f>E23-(E24-E25)</f>
        <v>4263124.8426491991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5" t="s">
        <v>186</v>
      </c>
      <c r="C30" s="96"/>
      <c r="D30" s="96"/>
      <c r="E30" s="96"/>
      <c r="F30" s="97"/>
      <c r="G30" s="1"/>
    </row>
    <row r="31" spans="1:7" x14ac:dyDescent="0.45">
      <c r="A31" s="1"/>
      <c r="B31" s="116" t="s">
        <v>280</v>
      </c>
      <c r="C31" s="117"/>
      <c r="D31" s="118"/>
      <c r="E31" s="9">
        <v>3</v>
      </c>
      <c r="F31" s="14"/>
      <c r="G31" s="1"/>
    </row>
    <row r="32" spans="1:7" x14ac:dyDescent="0.4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4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45">
      <c r="A35" s="1"/>
      <c r="B35" s="120"/>
      <c r="C35" s="121"/>
      <c r="D35" s="121"/>
      <c r="E35" s="121"/>
      <c r="F35" s="122"/>
      <c r="G35" s="1"/>
    </row>
    <row r="36" spans="1:7" ht="75" customHeight="1" x14ac:dyDescent="0.45">
      <c r="A36" s="1"/>
      <c r="B36" s="98" t="s">
        <v>279</v>
      </c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+7yMiTvLYZBeHy//uR92ES+786mCo2i/yU8tst6r/GxUpgp7qTYzzAI9Dh/K9awEoZKlnB6HVm10aNuFtiY0LQ==" saltValue="ATbiYjCmjQg1kv14i3o9EA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5" t="s">
        <v>217</v>
      </c>
      <c r="C9" s="96"/>
      <c r="D9" s="96"/>
      <c r="E9" s="96"/>
      <c r="F9" s="97"/>
      <c r="G9" s="1"/>
    </row>
    <row r="10" spans="1:7" x14ac:dyDescent="0.4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4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45">
      <c r="A13" s="1"/>
      <c r="B13" s="95" t="s">
        <v>109</v>
      </c>
      <c r="C13" s="96"/>
      <c r="D13" s="96"/>
      <c r="E13" s="96"/>
      <c r="F13" s="97"/>
      <c r="G13" s="1"/>
    </row>
    <row r="14" spans="1:7" x14ac:dyDescent="0.45">
      <c r="A14" s="1"/>
      <c r="B14" s="104" t="s">
        <v>219</v>
      </c>
      <c r="C14" s="105"/>
      <c r="D14" s="106"/>
      <c r="E14" s="9">
        <v>196141</v>
      </c>
      <c r="F14" s="8" t="s">
        <v>3</v>
      </c>
      <c r="G14" s="1"/>
    </row>
    <row r="15" spans="1:7" x14ac:dyDescent="0.45">
      <c r="A15" s="1"/>
      <c r="B15" s="98" t="s">
        <v>220</v>
      </c>
      <c r="C15" s="99"/>
      <c r="D15" s="100"/>
      <c r="E15" s="9">
        <v>180333</v>
      </c>
      <c r="F15" s="8" t="s">
        <v>3</v>
      </c>
      <c r="G15" s="1"/>
    </row>
    <row r="16" spans="1:7" x14ac:dyDescent="0.45">
      <c r="A16" s="1"/>
      <c r="B16" s="101" t="s">
        <v>119</v>
      </c>
      <c r="C16" s="102"/>
      <c r="D16" s="123"/>
      <c r="E16" s="10">
        <f>E15-E14</f>
        <v>-15808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-15808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CfjrTOfKoYKGXVEkvCEEnFlnsaOy3F5W428+xKA0ZERX4z+fonBuk/WOW7yqeCHlnE//zQWq1WkLPoMXbJKgdw==" saltValue="wHDZVqmE21bfxQiyjjq7/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282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XGq+Hmhw4QeLbfM+Mp6gNDKLBr5B/rJe3QvCnxwWDhiwwB3JADX8ukVEtAdaFs6EjzECGYdXfHgDwYwQKwq9Q==" saltValue="wQjptAQ8LauDxIXxvCv1+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kL/tjuLs9659FB9MsJ0eD7rdmlJjSHsa34R0APX6esylVmkHMMUh8FIpWaOi58frbXVwupZxvU3wFgeHyinLQw==" saltValue="ky+yExRWzMJGy9IeBHJEx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112</v>
      </c>
      <c r="C8" s="96"/>
      <c r="D8" s="96"/>
      <c r="E8" s="96"/>
      <c r="F8" s="97"/>
      <c r="G8" s="1"/>
    </row>
    <row r="9" spans="1:7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113</v>
      </c>
      <c r="C16" s="96"/>
      <c r="D16" s="96"/>
      <c r="E16" s="96"/>
      <c r="F16" s="97"/>
      <c r="G16" s="1"/>
    </row>
    <row r="17" spans="1:7" x14ac:dyDescent="0.4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166</v>
      </c>
      <c r="C24" s="96"/>
      <c r="D24" s="96"/>
      <c r="E24" s="96"/>
      <c r="F24" s="97"/>
      <c r="G24" s="1"/>
    </row>
    <row r="25" spans="1:7" x14ac:dyDescent="0.4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224</v>
      </c>
      <c r="C32" s="96"/>
      <c r="D32" s="96"/>
      <c r="E32" s="96"/>
      <c r="F32" s="97"/>
      <c r="G32" s="1"/>
    </row>
    <row r="33" spans="1:7" x14ac:dyDescent="0.4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oy5sQnwKi0flhohb6u59K6bG5WVlyc7dVee+V/akNERuKaIxIHHPdd8NCQ9NnT26v4r/QspKiXbNsx7seCsT0g==" saltValue="IcMwQouooXzXkOpR26EzC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03"/>
      <c r="C5" s="103"/>
      <c r="D5" s="103"/>
      <c r="E5" s="103"/>
      <c r="F5" s="10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103</v>
      </c>
      <c r="C8" s="96"/>
      <c r="D8" s="96"/>
      <c r="E8" s="96"/>
      <c r="F8" s="97"/>
      <c r="G8" s="1"/>
    </row>
    <row r="9" spans="1:7" x14ac:dyDescent="0.4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4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4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4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4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5" t="s">
        <v>228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0RAiLsFRgIUS1WzvKQMEoEuWCmowQNEYgmtTyfRymToyQ5Id0v6X7hIme5cGonejPW5URUA7DxCQcQM0WK4Wgg==" saltValue="ErTB0VoyxD/ReDfe1gXze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HNtBrJEOTJu8fRd6ozZFu4fqqPCrpYJezH63cwAZ02JI0PUy51aq6J88MaqFHMfuX46ZPMENpuGTaop263oqIA==" saltValue="Izt8z7Gj3ocXVgayD/RzA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108</v>
      </c>
      <c r="C14" s="96"/>
      <c r="D14" s="96"/>
      <c r="E14" s="96"/>
      <c r="F14" s="97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169</v>
      </c>
      <c r="C20" s="96"/>
      <c r="D20" s="96"/>
      <c r="E20" s="96"/>
      <c r="F20" s="97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231</v>
      </c>
      <c r="C26" s="96"/>
      <c r="D26" s="96"/>
      <c r="E26" s="96"/>
      <c r="F26" s="97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hpIeK6Mqvx0LB7uyW+BJnscjWzzt13PWVABEldgL/7uKT7MUQBfo/Ty2WcismJsIzh1rSgPgruR+Pz+aiG8iJw==" saltValue="Lzfr/4w5pE2NoLWiJF2p6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3" t="s">
        <v>189</v>
      </c>
      <c r="C3" s="103"/>
      <c r="D3" s="1"/>
    </row>
    <row r="4" spans="1:4" ht="25.5" customHeight="1" x14ac:dyDescent="0.45">
      <c r="A4" s="1"/>
      <c r="B4" s="103"/>
      <c r="C4" s="10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KHsfSZ9G1L9xJjR7D+fNYGlN3aIkrBVoj2PPTCUkK8TkoGlM381uFeuUAiiMjxzipcOAdSg3Vz+6hJZq3FqmQg==" saltValue="q85k70ORWC4zuPn71YTqo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56070735.874440014</v>
      </c>
      <c r="D9" s="8" t="s">
        <v>3</v>
      </c>
      <c r="E9" s="1"/>
    </row>
    <row r="10" spans="1:5" ht="17.100000000000001" customHeight="1" x14ac:dyDescent="0.45">
      <c r="A10" s="1"/>
      <c r="B10" s="50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0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0" t="s">
        <v>20</v>
      </c>
      <c r="C16" s="9">
        <f>SUM(C9:C15)*'Fane 14. Nøgletal'!C14</f>
        <v>185033.42838565205</v>
      </c>
      <c r="D16" s="8" t="s">
        <v>3</v>
      </c>
      <c r="E16" s="1"/>
    </row>
    <row r="17" spans="1:5" ht="17.100000000000001" customHeight="1" x14ac:dyDescent="0.45">
      <c r="A17" s="1"/>
      <c r="B17" s="50" t="s">
        <v>10</v>
      </c>
      <c r="C17" s="9">
        <f>-SUM(C9:C16)*'Fane 5. Individuelt eff. krav'!G12</f>
        <v>-1103798.5859163173</v>
      </c>
      <c r="D17" s="8" t="s">
        <v>3</v>
      </c>
      <c r="E17" s="1"/>
    </row>
    <row r="18" spans="1:5" ht="17.100000000000001" customHeight="1" x14ac:dyDescent="0.45">
      <c r="A18" s="1"/>
      <c r="B18" s="50" t="s">
        <v>26</v>
      </c>
      <c r="C18" s="9">
        <f>-'Fane 4.1. Gen. krav - drift'!G40</f>
        <v>-413534.72942483128</v>
      </c>
      <c r="D18" s="8" t="s">
        <v>3</v>
      </c>
      <c r="E18" s="1"/>
    </row>
    <row r="19" spans="1:5" ht="17.100000000000001" customHeight="1" x14ac:dyDescent="0.45">
      <c r="A19" s="1"/>
      <c r="B19" s="50" t="s">
        <v>27</v>
      </c>
      <c r="C19" s="9">
        <f>-'Fane 4.2. Gen. krav - anlæg'!G37</f>
        <v>-608046.57438632997</v>
      </c>
      <c r="D19" s="8" t="s">
        <v>3</v>
      </c>
      <c r="E19" s="1"/>
    </row>
    <row r="20" spans="1:5" ht="17.100000000000001" customHeight="1" x14ac:dyDescent="0.45">
      <c r="A20" s="1"/>
      <c r="B20" s="56" t="s">
        <v>22</v>
      </c>
      <c r="C20" s="10">
        <f>SUM(C9:C19)</f>
        <v>54130389.413098186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4534923.4985654308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-15808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58649504.911663614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/7EoheqhLXet/8A7gQKGiWmd0DVY6yIIVS0XUMDQQo57dkHFBzxFVdk0kfp5nAvU4h2r416HO+96IkN1jiIb3Q==" saltValue="Wx2WV/TvhLmKoRVlb5Tri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54130389.413098186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178630.285063224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-1065601.2687808173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-406601.40615129465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-601024.34178619413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52235792.681443103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4546244.4095106972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284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56782037.090953797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s9u1GQfA8eUcgOul9SVHD+P5IYGRnPBXjhwTr+FvmMNrFR7nS25JsvY8o4kLteyA/lbAEHbUqoPMX8s24ggGEw==" saltValue="JSBrXaC0pxbyzayP8TQ+i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52235792.681443103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172378.11584876225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-1028304.5727295023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-399784.32697576203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-594083.20782680018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50385998.689759798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4557615.6355620828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54943614.325321883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1xLXVVW/a2AkA9x2f9OTJomq7G1CRkHRB/s8eSDvY8E1kkh18SM3zDTlgoe+8dBDp8TyIkUGREgnRI4qTH8TUw==" saltValue="wtJX8NhaKua4a9MeICOJ+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50385998.689759798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166273.79567620734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-991889.85549039277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-393081.54294968641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-587222.23591292172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48580078.85108301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4569036.3328594379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53149115.183942452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rzj+i80fUyjByIQRAG5Wh0bPB59jVlSjRojlI4Wm0zZ7IzfDV3ShC0LbgP3VQbsDMf4UlmpxDWvS5CceQGchaw==" saltValue="sIdTzy54Z4muUWTeeq79H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45">
      <c r="A9" s="1"/>
      <c r="B9" s="98" t="s">
        <v>25</v>
      </c>
      <c r="C9" s="99"/>
      <c r="D9" s="100"/>
      <c r="E9" s="7">
        <v>57728333.255538933</v>
      </c>
      <c r="F9" s="8" t="s">
        <v>3</v>
      </c>
      <c r="G9" s="1"/>
    </row>
    <row r="10" spans="1:7" ht="15" customHeight="1" x14ac:dyDescent="0.45">
      <c r="A10" s="1"/>
      <c r="B10" s="89" t="s">
        <v>43</v>
      </c>
      <c r="C10" s="90"/>
      <c r="D10" s="91"/>
      <c r="E10" s="7">
        <v>0</v>
      </c>
      <c r="F10" s="8" t="s">
        <v>3</v>
      </c>
      <c r="G10" s="1"/>
    </row>
    <row r="11" spans="1:7" ht="15" customHeight="1" x14ac:dyDescent="0.45">
      <c r="A11" s="1"/>
      <c r="B11" s="89" t="s">
        <v>44</v>
      </c>
      <c r="C11" s="90"/>
      <c r="D11" s="91"/>
      <c r="E11" s="9">
        <v>0</v>
      </c>
      <c r="F11" s="8" t="s">
        <v>3</v>
      </c>
      <c r="G11" s="1"/>
    </row>
    <row r="12" spans="1:7" ht="15" customHeight="1" x14ac:dyDescent="0.4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4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4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4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45">
      <c r="A16" s="1"/>
      <c r="B16" s="98" t="s">
        <v>20</v>
      </c>
      <c r="C16" s="99"/>
      <c r="D16" s="100"/>
      <c r="E16" s="9">
        <v>1137248.165134117</v>
      </c>
      <c r="F16" s="8" t="s">
        <v>3</v>
      </c>
      <c r="G16" s="1"/>
    </row>
    <row r="17" spans="1:7" ht="15" customHeight="1" x14ac:dyDescent="0.45">
      <c r="A17" s="1"/>
      <c r="B17" s="98" t="s">
        <v>10</v>
      </c>
      <c r="C17" s="99"/>
      <c r="D17" s="100"/>
      <c r="E17" s="9">
        <v>-1177311.6284134609</v>
      </c>
      <c r="F17" s="8" t="s">
        <v>3</v>
      </c>
      <c r="G17" s="1"/>
    </row>
    <row r="18" spans="1:7" ht="15" customHeight="1" x14ac:dyDescent="0.45">
      <c r="A18" s="1"/>
      <c r="B18" s="98" t="s">
        <v>26</v>
      </c>
      <c r="C18" s="99"/>
      <c r="D18" s="100"/>
      <c r="E18" s="9">
        <f>-'Fane 4.1. Gen. krav - drift'!G34</f>
        <v>-420586.27897817938</v>
      </c>
      <c r="F18" s="8" t="s">
        <v>3</v>
      </c>
      <c r="G18" s="1"/>
    </row>
    <row r="19" spans="1:7" ht="15" customHeight="1" x14ac:dyDescent="0.45">
      <c r="A19" s="1"/>
      <c r="B19" s="98" t="s">
        <v>27</v>
      </c>
      <c r="C19" s="99"/>
      <c r="D19" s="100"/>
      <c r="E19" s="9">
        <f>-'Fane 4.2. Gen. krav - anlæg'!G31</f>
        <v>-1196947.6388413995</v>
      </c>
      <c r="F19" s="8" t="s">
        <v>3</v>
      </c>
      <c r="G19" s="1"/>
    </row>
    <row r="20" spans="1:7" ht="15" customHeight="1" x14ac:dyDescent="0.45">
      <c r="A20" s="1"/>
      <c r="B20" s="56" t="s">
        <v>22</v>
      </c>
      <c r="C20" s="57"/>
      <c r="D20" s="64"/>
      <c r="E20" s="10">
        <f>SUM(E9:E19)</f>
        <v>56070735.874440014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2" t="s">
        <v>13</v>
      </c>
      <c r="C22" s="93"/>
      <c r="D22" s="94"/>
      <c r="E22" s="10">
        <v>5154867.6198312398</v>
      </c>
      <c r="F22" s="11" t="s">
        <v>3</v>
      </c>
      <c r="G22" s="1"/>
    </row>
    <row r="23" spans="1:7" ht="15" customHeight="1" x14ac:dyDescent="0.4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4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4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4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2" t="s">
        <v>148</v>
      </c>
      <c r="C32" s="93"/>
      <c r="D32" s="94"/>
      <c r="E32" s="10">
        <v>-18831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61206772.494271256</v>
      </c>
      <c r="F33" s="13" t="s">
        <v>3</v>
      </c>
      <c r="G33" s="1"/>
    </row>
    <row r="34" spans="1:7" ht="27" customHeight="1" x14ac:dyDescent="0.45">
      <c r="A34" s="1"/>
      <c r="B34" s="98" t="s">
        <v>252</v>
      </c>
      <c r="C34" s="99"/>
      <c r="D34" s="99"/>
      <c r="E34" s="99"/>
      <c r="F34" s="100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hX3HA9xvu3+qqU09NJ2OjGjHAezZ5lQl/qtOMLSXbPh1IBI0km55yK5cT9rOIU8geaUZHuCbzCP3Or2aPQowsg==" saltValue="7mCVasD/kjeuvMyObPRAu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="85" zoomScaleNormal="100" zoomScalePageLayoutView="85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4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20597672</v>
      </c>
      <c r="H6" s="14" t="s">
        <v>3</v>
      </c>
      <c r="I6" s="1"/>
    </row>
    <row r="7" spans="1:9" x14ac:dyDescent="0.45">
      <c r="A7" s="1"/>
      <c r="B7" s="98" t="s">
        <v>145</v>
      </c>
      <c r="C7" s="99"/>
      <c r="D7" s="99"/>
      <c r="E7" s="99"/>
      <c r="F7" s="100"/>
      <c r="G7" s="68">
        <v>0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411953.44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20538968.634799998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24">
        <v>579752.77144286036</v>
      </c>
      <c r="H13" s="14" t="s">
        <v>3</v>
      </c>
      <c r="I13" s="1"/>
    </row>
    <row r="14" spans="1:9" x14ac:dyDescent="0.45">
      <c r="A14" s="1"/>
      <c r="B14" s="98" t="s">
        <v>143</v>
      </c>
      <c r="C14" s="99"/>
      <c r="D14" s="99"/>
      <c r="E14" s="99"/>
      <c r="F14" s="100"/>
      <c r="G14" s="68">
        <v>0</v>
      </c>
      <c r="H14" s="14" t="s">
        <v>3</v>
      </c>
      <c r="I14" s="1"/>
    </row>
    <row r="15" spans="1:9" x14ac:dyDescent="0.45">
      <c r="A15" s="1"/>
      <c r="B15" s="107" t="s">
        <v>48</v>
      </c>
      <c r="C15" s="108"/>
      <c r="D15" s="108"/>
      <c r="E15" s="108"/>
      <c r="F15" s="109"/>
      <c r="G15" s="68">
        <v>0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422374.42812485719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21058533.05023507</v>
      </c>
      <c r="H20" s="14" t="s">
        <v>3</v>
      </c>
      <c r="I20" s="1"/>
    </row>
    <row r="21" spans="1:9" x14ac:dyDescent="0.45">
      <c r="A21" s="1"/>
      <c r="B21" s="107" t="s">
        <v>51</v>
      </c>
      <c r="C21" s="108"/>
      <c r="D21" s="108"/>
      <c r="E21" s="108"/>
      <c r="F21" s="109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421170.6610047014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21043918.428298209</v>
      </c>
      <c r="H26" s="14" t="s">
        <v>3</v>
      </c>
      <c r="I26" s="1"/>
    </row>
    <row r="27" spans="1:9" x14ac:dyDescent="0.45">
      <c r="A27" s="1"/>
      <c r="B27" s="107" t="s">
        <v>54</v>
      </c>
      <c r="C27" s="108"/>
      <c r="D27" s="108"/>
      <c r="E27" s="108"/>
      <c r="F27" s="109"/>
      <c r="G27" s="68">
        <v>0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420878.36856596416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21029313.94890897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68">
        <v>0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420586.27897817938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20676736.471241564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68">
        <v>0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413534.72942483128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20330070.307564732</v>
      </c>
      <c r="H44" s="14" t="s">
        <v>3</v>
      </c>
      <c r="I44" s="1"/>
    </row>
    <row r="45" spans="1:9" x14ac:dyDescent="0.45">
      <c r="A45" s="1"/>
      <c r="B45" s="110" t="s">
        <v>237</v>
      </c>
      <c r="C45" s="111"/>
      <c r="D45" s="111"/>
      <c r="E45" s="111"/>
      <c r="F45" s="112"/>
      <c r="G45" s="68">
        <v>0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406601.40615129465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19989216.348788101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399784.32697576203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3" t="s">
        <v>201</v>
      </c>
      <c r="C58" s="54"/>
      <c r="D58" s="54"/>
      <c r="E58" s="54"/>
      <c r="F58" s="54"/>
      <c r="G58" s="54"/>
      <c r="H58" s="55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19654077.147484321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68"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393081.54294968641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HFW53CKfeMNePdQ9NBISczSucyrbsYQL/q2NMvaB09PGtUP3bbttG1aWtghjq/SOoSqMf7iV3hFfT8/nPaAqNw==" saltValue="7cX1Zxf9YYiltD9fUS/Of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42415904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385984.72640000004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42765442.860887997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-363856.11754868092</v>
      </c>
      <c r="H11" s="14" t="s">
        <v>3</v>
      </c>
      <c r="I11" s="1"/>
    </row>
    <row r="12" spans="1:9" x14ac:dyDescent="0.4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750508.08535710594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42379972.534496896</v>
      </c>
      <c r="H17" s="14" t="s">
        <v>3</v>
      </c>
      <c r="I17" s="1"/>
    </row>
    <row r="18" spans="1:9" x14ac:dyDescent="0.45">
      <c r="A18" s="1"/>
      <c r="B18" s="107" t="s">
        <v>72</v>
      </c>
      <c r="C18" s="108"/>
      <c r="D18" s="108"/>
      <c r="E18" s="108"/>
      <c r="F18" s="109"/>
      <c r="G18" s="24">
        <v>89022.361993679981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750900.00840994006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42539941.357375823</v>
      </c>
      <c r="H23" s="14" t="s">
        <v>3</v>
      </c>
      <c r="I23" s="1"/>
    </row>
    <row r="24" spans="1:9" x14ac:dyDescent="0.45">
      <c r="A24" s="1"/>
      <c r="B24" s="107" t="s">
        <v>76</v>
      </c>
      <c r="C24" s="108"/>
      <c r="D24" s="108"/>
      <c r="E24" s="108"/>
      <c r="F24" s="109"/>
      <c r="G24" s="68">
        <v>0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1208134.3345494734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42146043.621176034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68">
        <v>0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1196947.6388413995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41084227.999076344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68">
        <v>0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608046.57438632997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40609752.823391497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68">
        <v>0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601024.34178619413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40140757.285594605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594083.20782680018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39677178.102224439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587222.23591292172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eIPQcXG0GQDOVKFb131LYdazFZ40HChGxSEckFsBq1OWCmdWRv+rmrGXfZ5m40k0vO2607tdUIq6vYbUcytm+w==" saltValue="A9vl2r7oWWaCZy7+G1QS8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6.861913722636729E-3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0.02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0.02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1.9621073528913145E-2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wC3Z0Aatzi+vT4bHKqRvvCqn2DVJJpvZVnaXzd/X8ouMyxWa1r+OmjyT6sj6GIqw7H+3Gme2hXp2OgxmYOfjww==" saltValue="UxuXCsckPhXL3ExCypRCM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2021-09-08T21:22:27Z</dcterms:modified>
</cp:coreProperties>
</file>