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Fanø Vand AS (V045)\ØR2025\"/>
    </mc:Choice>
  </mc:AlternateContent>
  <xr:revisionPtr revIDLastSave="0" documentId="13_ncr:1_{BDC4E086-F1ED-4123-BB4B-DECD4C1BE189}"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<sst xmlns="http://schemas.openxmlformats.org/spreadsheetml/2006/main" count="334" uniqueCount="145">
  <si>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</si>
  <si>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</si>
  <si>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</si>
  <si>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</si>
  <si>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</si>
  <si>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</si>
  <si>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</si>
  <si>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</si>
  <si>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</si>
  <si>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</si>
  <si>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</si>
  <si>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</si>
  <si>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</si>
  <si>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</si>
  <si>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</si>
  <si>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</si>
  <si>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</si>
  <si>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</si>
  <si>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</si>
  <si>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</si>
  <si>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</si>
  <si>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</si>
  <si>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</si>
  <si>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</si>
  <si>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</si>
  <si>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</si>
  <si>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</si>
  <si>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</si>
  <si>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</si>
  <si>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</si>
  <si>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</si>
  <si>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</si>
  <si>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</si>
  <si>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</si>
  <si>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</si>
  <si>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</si>
  <si>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</si>
  <si>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</si>
  <si>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</si>
  <si>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</si>
  <si>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</si>
  <si>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</si>
  <si>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</si>
  <si>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</si>
  <si>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</si>
  <si>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</si>
  <si>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</si>
  <si>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</si>
  <si>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</si>
  <si>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</si>
  <si>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</si>
  <si>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</si>
  <si>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</si>
  <si>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</si>
  <si>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</si>
  <si>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</si>
  <si>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</si>
  <si>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</si>
  <si>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</si>
  <si>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</si>
  <si>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</si>
  <si>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</si>
  <si>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</si>
  <si>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</si>
  <si>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</si>
  <si>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</si>
  <si>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</si>
  <si>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</si>
  <si>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</si>
  <si>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</si>
  <si>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</si>
  <si>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</si>
  <si>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</si>
  <si>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</si>
  <si>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</si>
  <si>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</si>
  <si>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</si>
  <si>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</si>
  <si>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</si>
  <si>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</si>
  <si>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</si>
  <si>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</si>
  <si>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</si>
  <si>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</si>
  <si>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</si>
  <si>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</si>
  <si>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</si>
  <si>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</si>
  <si>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</si>
  <si>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</si>
  <si>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</si>
  <si>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</si>
  <si>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</si>
  <si>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</si>
  <si>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</si>
  <si>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</si>
  <si>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</si>
  <si>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</si>
  <si>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</si>
  <si>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</si>
  <si>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</si>
  <si>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</si>
  <si>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</si>
  <si>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</si>
  <si>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</si>
  <si>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</si>
  <si>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</si>
  <si>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</si>
  <si>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</si>
  <si>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</si>
  <si>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</si>
  <si>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</si>
  <si>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</si>
  <si>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</si>
  <si>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</si>
  <si>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</si>
  <si>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</si>
  <si>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</si>
  <si>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</si>
  <si>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</si>
  <si>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</si>
  <si>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</si>
  <si>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</si>
  <si>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</si>
  <si>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</si>
  <si>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</si>
  <si>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</si>
  <si>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</si>
  <si>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</si>
  <si>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</si>
  <si>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</si>
  <si>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</si>
  <si>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</si>
  <si>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</si>
  <si>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</si>
  <si>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</si>
  <si>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</si>
  <si>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</si>
  <si>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</si>
  <si>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</si>
  <si>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</si>
  <si>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</si>
  <si>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Ejendomsskatter</t>
  </si>
  <si>
    <t>Omkostninger til PFAS anlæg</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</si>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</sst>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MatmzhLITnwwXMgOZQTlrrUZMl/o6YuE/I307QrW5z916YlEUWON3EIhoxBRGyIH1mcbOygEMU5Minb+E6qh9A==" saltValue="IL0Ah0KRrwH/hAVGVmuCe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lOEDUMkA6O6Oqd1kphOTsfX8+m9FwKJhJysZuHPaFGWu/NvgBGNTku6kH/trOxhaP/ylhf7exkovP6fGJjk0mw==" saltValue="z4D8f1ZT1AloYYNR4Q8f1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143</v>
      </c>
      <c r="C11" s="18">
        <v>0</v>
      </c>
      <c r="D11" s="12" t="s">
        <v>3</v>
      </c>
      <c r="E11" s="8">
        <v>570327</v>
      </c>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570327</v>
      </c>
      <c r="F16" s="11" t="s">
        <v>3</v>
      </c>
      <c r="G16" s="1"/>
    </row>
    <row r="17" spans="1:7" x14ac:dyDescent="0.25">
      <c r="A17" s="1"/>
      <c r="B17" s="65" t="s">
        <v>106</v>
      </c>
      <c r="C17" s="10">
        <f>C16*(1+'Fane 11. Nøgletal'!C11)</f>
        <v>0</v>
      </c>
      <c r="D17" s="11" t="s">
        <v>3</v>
      </c>
      <c r="E17" s="10">
        <f>E16*(1+'Fane 11. Nøgletal'!C11)</f>
        <v>608139.6801</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FMJ/DaF+VsM5bG+o998xLkpUpnn0gskhNMrFV2fgAH/eYzdgnFg1QDmhoo2YrxIRGOtJ6jeDBq4460xXqweVhQ==" saltValue="MukF7Apw2C+bBpbOfQia4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144</v>
      </c>
      <c r="C10" s="18">
        <v>17693</v>
      </c>
      <c r="D10" s="12" t="s">
        <v>3</v>
      </c>
      <c r="E10" s="18">
        <v>0</v>
      </c>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17693</v>
      </c>
      <c r="D15" s="11" t="s">
        <v>3</v>
      </c>
      <c r="E15" s="10">
        <f>SUM(E10:E14)</f>
        <v>0</v>
      </c>
      <c r="F15" s="11" t="s">
        <v>3</v>
      </c>
      <c r="G15" s="1"/>
    </row>
    <row r="16" spans="1:7" x14ac:dyDescent="0.25">
      <c r="A16" s="1"/>
      <c r="B16" s="65" t="s">
        <v>108</v>
      </c>
      <c r="C16" s="10">
        <f>C15*(1+'Fane 11. Nøgletal'!C11)^2</f>
        <v>20116.864743170001</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LVXypdwaDf9do7bPyCLKv7nxc2REVUC7Q9ftetvMmWetp8k7SnbVkN071zr5L7Yq19yeTCbI+sbaW86F6adekA==" saltValue="icPsbMbLkm8QowP/0K7j5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dWz8H/Wyw0Ks5iS6Z0/uos2VT9q6/+LkbVzYjh6tqNVP4+4j7zHgaDkwEXCey2dH6/yJqGkKfN5Bp5k4BqYVCg==" saltValue="H9UCL54vhwlAbzsv0XWaO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IiHwaFSDge3cH/9nBilGIRCxerTciO87+bYsLq6MLphc1k+B62nneJOkKSuVBM1jBk/2Vfq5YTwsrVqH6xShUw==" saltValue="JVWAt08rNMAOHCj5P+10v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hOCZDBFrytUYC+g+vi8ch8WrPrEATRWaYZVYG9Z8IGPgRHU+4S6xKyQNakWL/fsWKRuCPFVAdhx8N048FmDSQQ==" saltValue="yNzaO8g8d1FRfFWjbQww0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4742322.7408713382</v>
      </c>
      <c r="D9" s="44" t="s">
        <v>3</v>
      </c>
      <c r="E9" s="1"/>
    </row>
    <row r="10" spans="1:5" ht="17.100000000000001" customHeight="1" x14ac:dyDescent="0.25">
      <c r="A10" s="1"/>
      <c r="B10" s="22" t="s">
        <v>42</v>
      </c>
      <c r="C10" s="7">
        <f>'Fane 8.1. Varige tillæg'!C17+'Fane 8.1. Varige tillæg'!E17</f>
        <v>608139.6801</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354735.65851039969</v>
      </c>
      <c r="D13" s="44" t="s">
        <v>3</v>
      </c>
      <c r="E13" s="1"/>
    </row>
    <row r="14" spans="1:5" ht="17.100000000000001" customHeight="1" x14ac:dyDescent="0.25">
      <c r="A14" s="1"/>
      <c r="B14" s="22" t="s">
        <v>36</v>
      </c>
      <c r="C14" s="8">
        <f>-SUM(C9,C10:C13)*'Fane 11. Nøgletal'!C16</f>
        <v>-96988.367351189547</v>
      </c>
      <c r="D14" s="44" t="s">
        <v>3</v>
      </c>
      <c r="E14" s="1"/>
    </row>
    <row r="15" spans="1:5" ht="15" customHeight="1" x14ac:dyDescent="0.25">
      <c r="A15" s="1"/>
      <c r="B15" s="41" t="s">
        <v>19</v>
      </c>
      <c r="C15" s="9">
        <f>SUM(C9,C10:C14)</f>
        <v>5608209.7121305484</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1266259.5930004099</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20116.864743170001</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-341.98670063389005</v>
      </c>
      <c r="D21" s="44" t="s">
        <v>3</v>
      </c>
      <c r="E21" s="1"/>
    </row>
    <row r="22" spans="1:5" ht="15" customHeight="1" x14ac:dyDescent="0.25">
      <c r="A22" s="1"/>
      <c r="B22" s="41" t="s">
        <v>33</v>
      </c>
      <c r="C22" s="9">
        <f>SUM(C19:C21)</f>
        <v>19774.878042536111</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6894244.1831734944</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8NDlUfQixvo/7V5PXy3RFgD83aTJDrwKU6wfHoAMyW+ux7qfuVcND9rkwM6tMQOgbWw8wqZLDKw509aZAIuhQ==" saltValue="WXRwddKJ7ejrTe26npPgh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5608209.7121305484</v>
      </c>
      <c r="D9" s="44" t="s">
        <v>3</v>
      </c>
      <c r="E9" s="1"/>
    </row>
    <row r="10" spans="1:5" ht="15" customHeight="1" x14ac:dyDescent="0.25">
      <c r="A10" s="1"/>
      <c r="B10" s="24" t="s">
        <v>17</v>
      </c>
      <c r="C10" s="7">
        <f>C9*'Fane 11. Nøgletal'!C11</f>
        <v>371824.30391425535</v>
      </c>
      <c r="D10" s="44" t="s">
        <v>3</v>
      </c>
      <c r="E10" s="1"/>
    </row>
    <row r="11" spans="1:5" ht="15" customHeight="1" x14ac:dyDescent="0.25">
      <c r="A11" s="1"/>
      <c r="B11" s="24" t="s">
        <v>36</v>
      </c>
      <c r="C11" s="7">
        <f>-SUM(C9:C10)*'Fane 11. Nøgletal'!C16</f>
        <v>-101660.57827276168</v>
      </c>
      <c r="D11" s="44" t="s">
        <v>3</v>
      </c>
      <c r="E11" s="1"/>
    </row>
    <row r="12" spans="1:5" ht="15" customHeight="1" x14ac:dyDescent="0.25">
      <c r="A12" s="1"/>
      <c r="B12" s="51" t="s">
        <v>19</v>
      </c>
      <c r="C12" s="9">
        <f>SUM(C9:C11)</f>
        <v>5878373.4377720421</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1350212.6040163371</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7228586.0417883787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HLc3rM5agBMf+COKud0k85LzgHuiS3XdykCtJyaYclB0EBy26sKVJm0hBZZx4ZKDA2me9WU06yxnUwUlPOLCw==" saltValue="76VvkrR08HgyjCuiXO4Rm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5878373.4377720421</v>
      </c>
      <c r="D9" s="44" t="s">
        <v>3</v>
      </c>
      <c r="E9" s="1"/>
    </row>
    <row r="10" spans="1:5" ht="15" customHeight="1" x14ac:dyDescent="0.25">
      <c r="A10" s="1"/>
      <c r="B10" s="24" t="s">
        <v>17</v>
      </c>
      <c r="C10" s="7">
        <f>C9*'Fane 11. Nøgletal'!C11</f>
        <v>389736.15892428637</v>
      </c>
      <c r="D10" s="44" t="s">
        <v>3</v>
      </c>
      <c r="E10" s="1"/>
    </row>
    <row r="11" spans="1:5" ht="15" customHeight="1" x14ac:dyDescent="0.25">
      <c r="A11" s="1"/>
      <c r="B11" s="24" t="s">
        <v>36</v>
      </c>
      <c r="C11" s="7">
        <f>-SUM(C9:C10)*'Fane 11. Nøgletal'!C16</f>
        <v>-106557.86314383759</v>
      </c>
      <c r="D11" s="44" t="s">
        <v>3</v>
      </c>
      <c r="E11" s="1"/>
    </row>
    <row r="12" spans="1:5" x14ac:dyDescent="0.25">
      <c r="A12" s="1"/>
      <c r="B12" s="51" t="s">
        <v>19</v>
      </c>
      <c r="C12" s="9">
        <f>SUM(C9:C11)</f>
        <v>6161551.7335524904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1439731.6996626202</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7601283.4332151106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4jC6M1qFxPfBH2DOBMZRVFC8PdoL4EdlAndXVcMjizAQtVOPpiRQou1sRMyl8mWmChfnGtR1TcdkNutYfflwQ==" saltValue="DZkOE0eOVPVX3ILAyV0C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6161551.7335524904</v>
      </c>
      <c r="D9" s="44" t="s">
        <v>3</v>
      </c>
      <c r="E9" s="1"/>
    </row>
    <row r="10" spans="1:5" ht="15" customHeight="1" x14ac:dyDescent="0.25">
      <c r="A10" s="1"/>
      <c r="B10" s="24" t="s">
        <v>17</v>
      </c>
      <c r="C10" s="7">
        <f>C9*'Fane 11. Nøgletal'!C11</f>
        <v>408510.87993453012</v>
      </c>
      <c r="D10" s="44" t="s">
        <v>3</v>
      </c>
      <c r="E10" s="1"/>
    </row>
    <row r="11" spans="1:5" ht="15" customHeight="1" x14ac:dyDescent="0.25">
      <c r="A11" s="1"/>
      <c r="B11" s="24" t="s">
        <v>36</v>
      </c>
      <c r="C11" s="7">
        <f>-SUM(C9:C10)*'Fane 11. Nøgletal'!C16</f>
        <v>-111691.06442927934</v>
      </c>
      <c r="D11" s="44" t="s">
        <v>3</v>
      </c>
      <c r="E11" s="1"/>
    </row>
    <row r="12" spans="1:5" x14ac:dyDescent="0.25">
      <c r="A12" s="1"/>
      <c r="B12" s="51" t="s">
        <v>19</v>
      </c>
      <c r="C12" s="9">
        <f>SUM(C9:C11)</f>
        <v>6458371.5490577407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1535185.9113502521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7993557.4604079928</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aebzijcXZImHmNW/s7CrLdA2/jXOLB2hg8HOGrG6uMb40v+UIp6/oamGsZ/GP210dBzTuX2RCR4W17lt91H1w==" saltValue="731/lR2sMSJ1ttc8XZMNv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4658494.0717490287</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165842.38895426542</v>
      </c>
      <c r="D13" s="44" t="s">
        <v>3</v>
      </c>
      <c r="E13" s="1"/>
    </row>
    <row r="14" spans="1:5" x14ac:dyDescent="0.25">
      <c r="A14" s="1"/>
      <c r="B14" s="22" t="s">
        <v>36</v>
      </c>
      <c r="C14" s="8">
        <v>-82013.719831955998</v>
      </c>
      <c r="D14" s="44" t="s">
        <v>3</v>
      </c>
      <c r="E14" s="1"/>
    </row>
    <row r="15" spans="1:5" x14ac:dyDescent="0.25">
      <c r="A15" s="1"/>
      <c r="B15" s="41" t="s">
        <v>19</v>
      </c>
      <c r="C15" s="9">
        <v>4742322.7408713382</v>
      </c>
      <c r="D15" s="47" t="s">
        <v>3</v>
      </c>
      <c r="E15" s="1"/>
    </row>
    <row r="16" spans="1:5" x14ac:dyDescent="0.25">
      <c r="A16" s="1"/>
      <c r="B16" s="46" t="s">
        <v>11</v>
      </c>
      <c r="C16" s="46"/>
      <c r="D16" s="46"/>
      <c r="E16" s="1"/>
    </row>
    <row r="17" spans="1:5" x14ac:dyDescent="0.25">
      <c r="A17" s="1"/>
      <c r="B17" s="47" t="s">
        <v>11</v>
      </c>
      <c r="C17" s="9">
        <v>1326852.79147456</v>
      </c>
      <c r="D17" s="47" t="s">
        <v>3</v>
      </c>
      <c r="E17" s="1"/>
    </row>
    <row r="18" spans="1:5" x14ac:dyDescent="0.25">
      <c r="A18" s="1"/>
      <c r="B18" s="46" t="s">
        <v>32</v>
      </c>
      <c r="C18" s="46"/>
      <c r="D18" s="46"/>
      <c r="E18" s="1"/>
    </row>
    <row r="19" spans="1:5" x14ac:dyDescent="0.25">
      <c r="A19" s="1"/>
      <c r="B19" s="22" t="s">
        <v>29</v>
      </c>
      <c r="C19" s="8">
        <v>1293190.82845568</v>
      </c>
      <c r="D19" s="44" t="s">
        <v>3</v>
      </c>
      <c r="E19" s="1"/>
    </row>
    <row r="20" spans="1:5" x14ac:dyDescent="0.25">
      <c r="A20" s="1"/>
      <c r="B20" s="22" t="s">
        <v>30</v>
      </c>
      <c r="C20" s="8">
        <v>0</v>
      </c>
      <c r="D20" s="44" t="s">
        <v>3</v>
      </c>
      <c r="E20" s="1"/>
    </row>
    <row r="21" spans="1:5" x14ac:dyDescent="0.25">
      <c r="A21" s="1"/>
      <c r="B21" s="22" t="s">
        <v>61</v>
      </c>
      <c r="C21" s="8">
        <v>-21984.244083746562</v>
      </c>
      <c r="D21" s="44" t="s">
        <v>3</v>
      </c>
      <c r="E21" s="1"/>
    </row>
    <row r="22" spans="1:5" x14ac:dyDescent="0.25">
      <c r="A22" s="1"/>
      <c r="B22" s="41" t="s">
        <v>33</v>
      </c>
      <c r="C22" s="9">
        <v>1271206.5843719335</v>
      </c>
      <c r="D22" s="47" t="s">
        <v>3</v>
      </c>
      <c r="E22" s="1"/>
    </row>
    <row r="23" spans="1:5" x14ac:dyDescent="0.25">
      <c r="A23" s="1"/>
      <c r="B23" s="46" t="s">
        <v>50</v>
      </c>
      <c r="C23" s="46"/>
      <c r="D23" s="46"/>
      <c r="E23" s="1"/>
    </row>
    <row r="24" spans="1:5" x14ac:dyDescent="0.25">
      <c r="A24" s="1"/>
      <c r="B24" s="41" t="s">
        <v>51</v>
      </c>
      <c r="C24" s="9">
        <v>94817.045710839331</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7435199.1624286715</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wSQwzxILzLAH7f9pIBYcznmJpsnzk0ye67DTrmPJCW2iHzXf6vsGjHgI60TS+Uah1aWJ85RXmbUwImzzfqvP3w==" saltValue="0Hs18eN1ynoZHOnFiZHir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141</v>
      </c>
      <c r="C10" s="56">
        <v>1093044</v>
      </c>
      <c r="D10" s="12" t="s">
        <v>3</v>
      </c>
      <c r="E10" s="1"/>
    </row>
    <row r="11" spans="1:5" x14ac:dyDescent="0.25">
      <c r="A11" s="1"/>
      <c r="B11" s="55" t="s">
        <v>142</v>
      </c>
      <c r="C11" s="56">
        <v>20645</v>
      </c>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1113689</v>
      </c>
      <c r="D18" s="11" t="s">
        <v>3</v>
      </c>
      <c r="E18" s="1"/>
    </row>
    <row r="19" spans="1:5" x14ac:dyDescent="0.25">
      <c r="A19" s="1"/>
      <c r="B19" s="65" t="s">
        <v>105</v>
      </c>
      <c r="C19" s="10">
        <f>C18*(1+'Fane 11. Nøgletal'!C11)^2</f>
        <v>1266259.5930004099</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vVbsZEB7DTkN52aagvpvVTw7EzzVfpzv9JKKdZc9TbvLHCLzt01LGU2/6dtHc0d8WEY8k8/afeufAz3WaKVBhg==" saltValue="eA4VX2FXn74t+jCFyHTqx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-189634.09142167866</v>
      </c>
      <c r="D9" s="12" t="s">
        <v>3</v>
      </c>
      <c r="E9" s="1"/>
    </row>
    <row r="10" spans="1:5" x14ac:dyDescent="0.25">
      <c r="A10" s="1"/>
      <c r="B10" s="49" t="s">
        <v>122</v>
      </c>
      <c r="C10" s="8">
        <v>343016.25506684836</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0</v>
      </c>
      <c r="D16" s="12" t="s">
        <v>3</v>
      </c>
      <c r="E16" s="1"/>
    </row>
    <row r="17" spans="1:5" ht="26.25" x14ac:dyDescent="0.25">
      <c r="A17" s="1"/>
      <c r="B17" s="62" t="s">
        <v>140</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5822853.4461426698</v>
      </c>
      <c r="D21" s="12" t="s">
        <v>3</v>
      </c>
      <c r="E21" s="1"/>
    </row>
    <row r="22" spans="1:5" x14ac:dyDescent="0.25">
      <c r="A22" s="1"/>
      <c r="B22" s="49" t="s">
        <v>129</v>
      </c>
      <c r="C22" s="8">
        <v>5803132</v>
      </c>
      <c r="D22" s="12" t="s">
        <v>3</v>
      </c>
      <c r="E22" s="1"/>
    </row>
    <row r="23" spans="1:5" x14ac:dyDescent="0.25">
      <c r="A23" s="1"/>
      <c r="B23" s="49" t="s">
        <v>24</v>
      </c>
      <c r="C23" s="8">
        <v>0</v>
      </c>
      <c r="D23" s="12" t="s">
        <v>3</v>
      </c>
      <c r="E23" s="1"/>
    </row>
    <row r="24" spans="1:5" x14ac:dyDescent="0.25">
      <c r="A24" s="1"/>
      <c r="B24" s="48" t="s">
        <v>130</v>
      </c>
      <c r="C24" s="54">
        <f>C21-C22-C23</f>
        <v>19721.446142669767</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pduJd9a40ciRjfZhnzkCMEUg8Xm7Vzn/zGUGg8GuzE1Vi2tutYFR9BSmIyrcrLFkL/Oyec57fjlyi0HqtLvMag==" saltValue="h+V/rNUBS8SHYgfYD9m37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Ab80czvgX1aBE9O/acRfVQ75Mjbeq9PKrh8tWScz33c1gN185hQSTUQ2TuSPk/w6vuQ2BxlNi2QUmwjSWARfw==" saltValue="25ICOE2Nutn79ul/X/RGs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2024-09-27T08:55:01Z</dcterms:modified>
</cp:coreProperties>
</file>