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<sst xmlns="http://schemas.openxmlformats.org/spreadsheetml/2006/main" count="100" uniqueCount="69">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</sst>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963531.06527407223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29087.796441333332</v>
      </c>
      <c r="C3" t="s">
        <v>10</v>
      </c>
    </row>
    <row r="4" spans="1:3" s="25" customFormat="1" x14ac:dyDescent="0.25">
      <c r="A4" s="3" t="s">
        <v>11</v>
      </c>
      <c r="B4" s="45">
        <f>SUM(B2:B3)</f>
        <v>992618.8617154056</v>
      </c>
      <c r="C4" s="54" t="s">
        <v>10</v>
      </c>
    </row>
    <row r="5" spans="1:3" x14ac:dyDescent="0.25">
      <c r="A5" s="44" t="s">
        <v>0</v>
      </c>
      <c r="B5" s="35">
        <f>Investeringer!E3</f>
        <v>941258.19742274971</v>
      </c>
      <c r="C5" s="22" t="s">
        <v>10</v>
      </c>
    </row>
    <row r="6" spans="1:3" x14ac:dyDescent="0.25">
      <c r="A6" s="4" t="s">
        <v>1</v>
      </c>
      <c r="B6" s="32">
        <f>Investeringer!F3</f>
        <v>392307.35374350107</v>
      </c>
      <c r="C6" t="s">
        <v>10</v>
      </c>
    </row>
    <row r="7" spans="1:3" x14ac:dyDescent="0.25">
      <c r="A7" s="4" t="s">
        <v>2</v>
      </c>
      <c r="B7" s="32">
        <f>Investeringer!G3</f>
        <v>42666.666666666664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45</v>
      </c>
      <c r="B9" s="45">
        <f>SUM(B5:B8)</f>
        <v>1376232.2178329176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1437870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1437870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3806721.0795483231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3840417.1847970034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918861</v>
      </c>
      <c r="C2" s="46">
        <v>0</v>
      </c>
      <c r="D2" s="46">
        <f>B2+C2</f>
        <v>918861</v>
      </c>
      <c r="E2" s="47">
        <f>D2</f>
        <v>918861</v>
      </c>
      <c r="F2" s="46">
        <v>1194044.6528982967</v>
      </c>
      <c r="G2" s="46">
        <v>0</v>
      </c>
      <c r="H2" s="46">
        <f>F2-G2</f>
        <v>1194044.6528982967</v>
      </c>
      <c r="I2" s="46">
        <f>AVERAGEIF(E2:E4,"&lt;&gt;0")</f>
        <v>960462.79896799987</v>
      </c>
      <c r="J2" s="46">
        <v>963531.06527407223</v>
      </c>
      <c r="K2" s="36">
        <f>IF(H2&gt;I2,IF(I2&gt;J2,I2,J2),H2)</f>
        <v>963531.06527407223</v>
      </c>
    </row>
    <row r="3" spans="1:11" s="22" customFormat="1" x14ac:dyDescent="0.25">
      <c r="A3" s="27">
        <v>2014</v>
      </c>
      <c r="B3" s="46">
        <v>969870</v>
      </c>
      <c r="C3" s="46"/>
      <c r="D3" s="46">
        <f t="shared" ref="D3:D4" si="0">B3+C3</f>
        <v>969870</v>
      </c>
      <c r="E3" s="47">
        <f>D3*Pristalsregulering!C7</f>
        <v>970645.89599999995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976442</v>
      </c>
      <c r="C4" s="46"/>
      <c r="D4" s="46">
        <f t="shared" si="0"/>
        <v>976442</v>
      </c>
      <c r="E4" s="47">
        <f>D4*Pristalsregulering!$C$6*Pristalsregulering!$C$7</f>
        <v>991881.50090399978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14750</v>
      </c>
      <c r="C3" s="39">
        <v>12485</v>
      </c>
      <c r="D3" s="39">
        <v>0</v>
      </c>
      <c r="E3" s="38">
        <f>B3</f>
        <v>14750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29087.796441333332</v>
      </c>
    </row>
    <row r="4" spans="1:8" x14ac:dyDescent="0.25">
      <c r="A4" s="30">
        <v>2014</v>
      </c>
      <c r="B4" s="38">
        <v>14950</v>
      </c>
      <c r="C4" s="39">
        <v>13944</v>
      </c>
      <c r="D4" s="39">
        <v>0</v>
      </c>
      <c r="E4" s="38">
        <f>B4*Pristalsregulering!$C$7</f>
        <v>14961.96</v>
      </c>
      <c r="F4" s="39">
        <f>C4*Pristalsregulering!$C$7</f>
        <v>13955.155199999999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14800</v>
      </c>
      <c r="C5" s="39">
        <v>15827</v>
      </c>
      <c r="D5" s="39">
        <v>0</v>
      </c>
      <c r="E5" s="38">
        <f>B5*Pristalsregulering!$C$7*Pristalsregulering!$C$6</f>
        <v>15034.017599999997</v>
      </c>
      <c r="F5" s="39">
        <f>C5*Pristalsregulering!$C$7*Pristalsregulering!$C$6</f>
        <v>16077.256523999999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864571.59198377712</v>
      </c>
      <c r="C3" s="35">
        <v>378201.68000000005</v>
      </c>
      <c r="D3" s="37">
        <v>42666.666666666664</v>
      </c>
      <c r="E3" s="32">
        <f>B3*Pristalsregulering!C2*Pristalsregulering!C3*Pristalsregulering!C4*Pristalsregulering!C5*Pristalsregulering!C6*Pristalsregulering!C7</f>
        <v>941258.19742274971</v>
      </c>
      <c r="F3" s="32">
        <v>392307.35374350107</v>
      </c>
      <c r="G3" s="32">
        <f>D3</f>
        <v>42666.666666666664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0</v>
      </c>
      <c r="D3" s="35">
        <v>0</v>
      </c>
      <c r="E3" s="37">
        <v>0</v>
      </c>
      <c r="F3" s="35">
        <f>B3</f>
        <v>0</v>
      </c>
      <c r="G3" s="35">
        <f>C3</f>
        <v>0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0</v>
      </c>
      <c r="L3" s="40">
        <f>AVERAGE(H3:H5)+AVERAGE(I3:I5)</f>
        <v>0</v>
      </c>
      <c r="M3" s="41">
        <f>SUM(J3:L3)</f>
        <v>0</v>
      </c>
      <c r="N3" s="22"/>
    </row>
    <row r="4" spans="1:14" x14ac:dyDescent="0.25">
      <c r="A4" s="27">
        <v>2014</v>
      </c>
      <c r="B4" s="42">
        <v>0</v>
      </c>
      <c r="C4" s="35">
        <v>6530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6535.2239999999993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3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3.0474359999999994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1405347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1437870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2016-09-29T12:10:25Z</dcterms:modified>
</cp:coreProperties>
</file>