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120" yWindow="345" windowWidth="15600" windowHeight="4665" tabRatio="904"/>
  </bookViews>
  <sheets>
    <sheet name="Grundlag" sheetId="12" r:id="rId1"/>
    <sheet name="Faktiske driftsomkostninger" sheetId="15" r:id="rId2"/>
    <sheet name="Investeringer" sheetId="20" r:id="rId3"/>
    <sheet name="Finansielle omkostninger" sheetId="28" r:id="rId4"/>
    <sheet name="Ikke-påvirkelige omkostninger" sheetId="18" r:id="rId5"/>
    <sheet name="Gen. inv. 2015-niveau" sheetId="30" r:id="rId6"/>
    <sheet name="Pristalsregulering" sheetId="27" r:id="rId7"/>
  </sheets>
  <calcPr calcId="145621"/>
</workbook>
</file>

<file path=xl/calcChain.xml><?xml version="1.0" encoding="utf-8"?>
<calcChain xmlns="http://schemas.openxmlformats.org/spreadsheetml/2006/main">
  <c r="B14" i="12" l="1"/>
  <c r="D3" i="20" l="1"/>
  <c r="C3" i="15" l="1"/>
  <c r="C4" i="15"/>
  <c r="M3" i="28" l="1"/>
  <c r="G3" i="28" l="1"/>
  <c r="H3" i="28"/>
  <c r="I3" i="28"/>
  <c r="K3" i="28" l="1"/>
  <c r="F3" i="28"/>
  <c r="C2" i="15" l="1"/>
  <c r="C10" i="27"/>
  <c r="B6" i="12" l="1"/>
  <c r="C2" i="27" l="1"/>
  <c r="M2" i="18" l="1"/>
  <c r="C8" i="27" l="1"/>
  <c r="C9" i="27"/>
  <c r="H4" i="28" l="1"/>
  <c r="I4" i="28"/>
  <c r="F4" i="28"/>
  <c r="G4" i="28"/>
  <c r="B9" i="12"/>
  <c r="B10" i="12" s="1"/>
  <c r="C7" i="27"/>
  <c r="C6" i="27"/>
  <c r="C5" i="27"/>
  <c r="C4" i="27"/>
  <c r="C3" i="27"/>
  <c r="I5" i="28" l="1"/>
  <c r="F5" i="28"/>
  <c r="H5" i="28"/>
  <c r="G5" i="28"/>
  <c r="D2" i="15"/>
  <c r="J3" i="28"/>
  <c r="B5" i="12"/>
  <c r="L3" i="28" l="1"/>
  <c r="B7" i="12" s="1"/>
  <c r="B8" i="12" s="1"/>
  <c r="B3" i="12"/>
  <c r="B4" i="12" l="1"/>
  <c r="B12" i="12" s="1"/>
</calcChain>
</file>

<file path=xl/sharedStrings.xml><?xml version="1.0" encoding="utf-8"?>
<sst xmlns="http://schemas.openxmlformats.org/spreadsheetml/2006/main" count="79" uniqueCount="57">
  <si>
    <t>Historiske investeringer</t>
  </si>
  <si>
    <t>Gennemførte investeringer</t>
  </si>
  <si>
    <t xml:space="preserve">Kr. </t>
  </si>
  <si>
    <t>Finansielle omkostninger</t>
  </si>
  <si>
    <t>Faktiske driftsomkostninger</t>
  </si>
  <si>
    <t>Komponenter</t>
  </si>
  <si>
    <t>Beløb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</si>
  <si>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</si>
  <si>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</si>
  <si>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</si>
  <si>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</si>
  <si>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</si>
  <si>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</si>
  <si>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</si>
  <si>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</si>
  <si>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</si>
  <si>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</si>
  <si>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</si>
  <si>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</si>
  <si>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</si>
  <si>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</si>
  <si>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</si>
  <si>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</si>
  <si>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</si>
  <si>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</si>
  <si>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</si>
  <si>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</si>
  <si>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</si>
  <si>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</si>
  <si>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</si>
  <si>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</si>
  <si>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</si>
  <si>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</si>
  <si>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</si>
  <si>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</si>
  <si>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</si>
  <si>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</si>
  <si>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</si>
  <si>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</si>
  <si>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2015-2016</t>
  </si>
  <si>
    <t>2016-2017</t>
  </si>
  <si>
    <t>Pristalsreguleret nettofinansielle</t>
  </si>
  <si>
    <t>Tilbagebetaling af vejbidrag</t>
  </si>
  <si>
    <t>2009-2010</t>
  </si>
  <si>
    <t>Historiske investeringer (2009-niveau)</t>
  </si>
  <si>
    <t>Faktisk indberettede investeringer</t>
  </si>
  <si>
    <t>Pristalsreguleret investeringer</t>
  </si>
  <si>
    <t>Samlede ikke-påvirkelige omkostninger</t>
  </si>
  <si>
    <t>Gebyrer i alt</t>
  </si>
  <si>
    <t>2017-2018</t>
  </si>
  <si>
    <t>Ø 50mm &lt; Ledningsnet ≤ Ø110 mm</t>
  </si>
  <si>
    <t>Hovedtotal</t>
  </si>
  <si>
    <t>Pristalsreguleret grundlag (2017-niveau)</t>
  </si>
  <si>
    <t>Nyt niveau for driftsomkostningerne i den økonomiske ramme 2017</t>
  </si>
  <si>
    <t>Gimming Vandværk</t>
  </si>
  <si>
    <t>Grundlag for de økonomiske rammer 2017 (2015-niveau)</t>
  </si>
  <si>
    <t>Pristalsreguleret FADO (2015 niveau)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</si>
</sst>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3" formatCode="_ * #,##0.00_ ;_ * \-#,##0.00_ ;_ * &quot;-&quot;??_ ;_ @_ "/>
    <numFmt numFmtId="164" formatCode="_(&quot;kr.&quot;* #,##0.00_);_(&quot;kr.&quot;* \(#,##0.00\);_(&quot;kr.&quot;* &quot;-&quot;??_);_(@_)"/>
    <numFmt numFmtId="165" formatCode="_(* #,##0.00_);_(* \(#,##0.00\);_(* &quot;-&quot;??_);_(@_)"/>
    <numFmt numFmtId="166" formatCode="_ * #,##0_ ;_ * \-#,##0_ ;_ * &quot;-&quot;??_ ;_ @_ "/>
    <numFmt numFmtId="167" formatCode="\(#,##0\);#,##0_)"/>
    <numFmt numFmtId="168" formatCode="#,##0,_);\(#,##0,\)"/>
    <numFmt numFmtId="169" formatCode="\(#,##0,\);#,##0,_)"/>
    <numFmt numFmtId="170" formatCode="_-* #,##0.00_-;\-* #,##0.00_-;_-* &quot;-&quot;??_-;_-@_-"/>
    <numFmt numFmtId="171" formatCode="\(#,##0.00\);#,##0.00_)"/>
    <numFmt numFmtId="172" formatCode="#,##0_);\(#,##0\);0_);@"/>
    <numFmt numFmtId="173" formatCode="_ &quot;kr&quot;\ * #,##0.00_ ;_ &quot;kr&quot;\ * \-#,##0.00_ ;_ &quot;kr&quot;\ * &quot;-&quot;??_ ;_ @_ "/>
  </numFmts>
  <fonts count="48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4"/>
      <color theme="1"/>
      <name val="Calibri"/>
      <family val="2"/>
      <scheme val="minor"/>
    </font>
    <font>
      <sz val="10"/>
      <color theme="1"/>
      <name val="Arial"/>
      <family val="2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theme="4" tint="0.79998168889431442"/>
      </patternFill>
    </fill>
  </fills>
  <borders count="3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7370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170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2" fontId="32" fillId="0" borderId="0"/>
    <xf numFmtId="172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7" fontId="24" fillId="0" borderId="21" applyFill="0" applyAlignment="0" applyProtection="0"/>
    <xf numFmtId="168" fontId="24" fillId="0" borderId="21" applyFill="0" applyAlignment="0" applyProtection="0"/>
    <xf numFmtId="169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16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32" fillId="54" borderId="19" applyNumberFormat="0" applyFont="0" applyAlignment="0" applyProtection="0"/>
    <xf numFmtId="165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165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43" fontId="6" fillId="0" borderId="0" applyFont="0" applyFill="0" applyBorder="0" applyAlignment="0" applyProtection="0"/>
    <xf numFmtId="0" fontId="47" fillId="0" borderId="0"/>
  </cellStyleXfs>
  <cellXfs count="87">
    <xf numFmtId="0" fontId="0" fillId="0" borderId="0" xfId="0"/>
    <xf numFmtId="0" fontId="2" fillId="0" borderId="0" xfId="1" applyFont="1"/>
    <xf numFmtId="0" fontId="4" fillId="0" borderId="2" xfId="1" applyFont="1" applyBorder="1"/>
    <xf numFmtId="0" fontId="5" fillId="0" borderId="0" xfId="1" applyFo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7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6" fontId="0" fillId="0" borderId="0" xfId="27368" applyNumberFormat="1" applyFont="1"/>
    <xf numFmtId="166" fontId="3" fillId="0" borderId="1" xfId="27368" applyNumberFormat="1" applyFont="1" applyBorder="1"/>
    <xf numFmtId="166" fontId="0" fillId="0" borderId="0" xfId="27368" applyNumberFormat="1" applyFont="1" applyBorder="1"/>
    <xf numFmtId="166" fontId="0" fillId="0" borderId="23" xfId="27368" applyNumberFormat="1" applyFont="1" applyBorder="1"/>
    <xf numFmtId="166" fontId="0" fillId="0" borderId="0" xfId="27368" applyNumberFormat="1" applyFont="1" applyFill="1" applyBorder="1"/>
    <xf numFmtId="166" fontId="0" fillId="0" borderId="23" xfId="27368" applyNumberFormat="1" applyFont="1" applyFill="1" applyBorder="1"/>
    <xf numFmtId="166" fontId="3" fillId="0" borderId="0" xfId="27368" applyNumberFormat="1" applyFont="1" applyFill="1" applyBorder="1"/>
    <xf numFmtId="166" fontId="0" fillId="0" borderId="27" xfId="27368" applyNumberFormat="1" applyFont="1" applyBorder="1"/>
    <xf numFmtId="0" fontId="5" fillId="0" borderId="0" xfId="1" applyFont="1" applyBorder="1"/>
    <xf numFmtId="166" fontId="3" fillId="0" borderId="2" xfId="27368" applyNumberFormat="1" applyFont="1" applyBorder="1"/>
    <xf numFmtId="166" fontId="5" fillId="0" borderId="0" xfId="27368" applyNumberFormat="1" applyFont="1"/>
    <xf numFmtId="166" fontId="5" fillId="0" borderId="0" xfId="27368" applyNumberFormat="1" applyFont="1" applyBorder="1"/>
    <xf numFmtId="0" fontId="0" fillId="0" borderId="25" xfId="0" applyFont="1" applyBorder="1" applyAlignment="1">
      <alignment wrapText="1"/>
    </xf>
    <xf numFmtId="166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43" fontId="0" fillId="0" borderId="0" xfId="27368" applyFont="1"/>
    <xf numFmtId="0" fontId="3" fillId="0" borderId="2" xfId="0" applyFont="1" applyBorder="1"/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6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6" fontId="0" fillId="0" borderId="0" xfId="0" applyNumberFormat="1"/>
    <xf numFmtId="0" fontId="0" fillId="0" borderId="28" xfId="0" applyBorder="1"/>
    <xf numFmtId="0" fontId="3" fillId="0" borderId="28" xfId="0" applyFont="1" applyFill="1" applyBorder="1" applyAlignment="1"/>
    <xf numFmtId="166" fontId="0" fillId="0" borderId="28" xfId="27368" applyNumberFormat="1" applyFont="1" applyFill="1" applyBorder="1"/>
    <xf numFmtId="0" fontId="0" fillId="0" borderId="28" xfId="0" applyFill="1" applyBorder="1"/>
    <xf numFmtId="0" fontId="0" fillId="0" borderId="27" xfId="0" applyBorder="1"/>
    <xf numFmtId="0" fontId="3" fillId="0" borderId="0" xfId="27369" applyFont="1" applyAlignment="1">
      <alignment horizontal="left" indent="1"/>
    </xf>
    <xf numFmtId="166" fontId="3" fillId="0" borderId="0" xfId="27369" applyNumberFormat="1" applyFont="1"/>
    <xf numFmtId="0" fontId="47" fillId="0" borderId="0" xfId="27369" applyAlignment="1">
      <alignment horizontal="left" indent="2"/>
    </xf>
    <xf numFmtId="166" fontId="47" fillId="0" borderId="0" xfId="27369" applyNumberFormat="1"/>
    <xf numFmtId="0" fontId="47" fillId="0" borderId="0" xfId="27369"/>
    <xf numFmtId="0" fontId="3" fillId="55" borderId="29" xfId="27369" applyFont="1" applyFill="1" applyBorder="1"/>
    <xf numFmtId="0" fontId="3" fillId="0" borderId="29" xfId="27369" applyFont="1" applyBorder="1" applyAlignment="1">
      <alignment horizontal="left"/>
    </xf>
    <xf numFmtId="166" fontId="3" fillId="0" borderId="29" xfId="27369" applyNumberFormat="1" applyFont="1" applyBorder="1"/>
    <xf numFmtId="0" fontId="3" fillId="0" borderId="0" xfId="27369" applyFont="1" applyAlignment="1">
      <alignment horizontal="left" indent="1"/>
    </xf>
    <xf numFmtId="166" fontId="3" fillId="0" borderId="0" xfId="27369" applyNumberFormat="1" applyFont="1"/>
    <xf numFmtId="0" fontId="47" fillId="0" borderId="0" xfId="27369" applyAlignment="1">
      <alignment horizontal="left" indent="2"/>
    </xf>
    <xf numFmtId="166" fontId="47" fillId="0" borderId="0" xfId="27369" applyNumberFormat="1"/>
    <xf numFmtId="0" fontId="3" fillId="55" borderId="30" xfId="27369" applyFont="1" applyFill="1" applyBorder="1" applyAlignment="1">
      <alignment horizontal="left"/>
    </xf>
    <xf numFmtId="166" fontId="3" fillId="55" borderId="30" xfId="27369" applyNumberFormat="1" applyFont="1" applyFill="1" applyBorder="1"/>
    <xf numFmtId="0" fontId="3" fillId="0" borderId="0" xfId="27369" applyFont="1" applyFill="1" applyBorder="1"/>
    <xf numFmtId="0" fontId="47" fillId="0" borderId="0" xfId="27369" applyFill="1" applyBorder="1"/>
    <xf numFmtId="166" fontId="3" fillId="0" borderId="0" xfId="27369" applyNumberFormat="1" applyFont="1" applyFill="1" applyBorder="1"/>
    <xf numFmtId="166" fontId="47" fillId="0" borderId="0" xfId="27369" applyNumberFormat="1" applyFill="1" applyBorder="1"/>
    <xf numFmtId="0" fontId="3" fillId="0" borderId="0" xfId="27369" applyFont="1" applyFill="1" applyBorder="1" applyAlignment="1">
      <alignment horizontal="left"/>
    </xf>
    <xf numFmtId="0" fontId="46" fillId="0" borderId="0" xfId="0" applyFont="1" applyAlignment="1">
      <alignment horizontal="center"/>
    </xf>
    <xf numFmtId="0" fontId="3" fillId="0" borderId="26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166" fontId="3" fillId="0" borderId="26" xfId="0" applyNumberFormat="1" applyFont="1" applyFill="1" applyBorder="1" applyAlignment="1">
      <alignment horizontal="left"/>
    </xf>
    <xf numFmtId="166" fontId="3" fillId="0" borderId="24" xfId="0" applyNumberFormat="1" applyFont="1" applyFill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</cellXfs>
  <cellStyles count="27370">
    <cellStyle name="20 % - Markeringsfarve1" xfId="20" builtinId="3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" xfId="24" builtinId="34" customBuiltin="1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" xfId="28" builtinId="38" customBuiltin="1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" xfId="32" builtinId="42" customBuiltin="1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" xfId="36" builtinId="46" customBuiltin="1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" xfId="40" builtinId="50" customBuiltin="1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Markeringsfarve1" xfId="21" builtinId="3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" xfId="25" builtinId="35" customBuiltin="1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" xfId="29" builtinId="39" customBuiltin="1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" xfId="33" builtinId="43" customBuiltin="1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" xfId="37" builtinId="47" customBuiltin="1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" xfId="41" builtinId="51" customBuiltin="1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Markeringsfarve1" xfId="22" builtinId="32" customBuiltin="1"/>
    <cellStyle name="60 % - Markeringsfarve1 2" xfId="27344"/>
    <cellStyle name="60 % - Markeringsfarve2" xfId="26" builtinId="36" customBuiltin="1"/>
    <cellStyle name="60 % - Markeringsfarve2 2" xfId="27345"/>
    <cellStyle name="60 % - Markeringsfarve3" xfId="30" builtinId="40" customBuiltin="1"/>
    <cellStyle name="60 % - Markeringsfarve3 2" xfId="17681"/>
    <cellStyle name="60 % - Markeringsfarve3 3" xfId="27346"/>
    <cellStyle name="60 % - Markeringsfarve4" xfId="34" builtinId="44" customBuiltin="1"/>
    <cellStyle name="60 % - Markeringsfarve4 2" xfId="17682"/>
    <cellStyle name="60 % - Markeringsfarve4 3" xfId="27347"/>
    <cellStyle name="60 % - Markeringsfarve5" xfId="38" builtinId="48" customBuiltin="1"/>
    <cellStyle name="60 % - Markeringsfarve5 2" xfId="27348"/>
    <cellStyle name="60 % - Markeringsfarve6" xfId="42" builtinId="52" customBuiltin="1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er celle" xfId="14" builtinId="23" customBuiltin="1"/>
    <cellStyle name="Link" xfId="1" builtinId="8"/>
    <cellStyle name="Link 2" xfId="22224"/>
    <cellStyle name="Linked Cell" xfId="22225"/>
    <cellStyle name="Linked Cell 2" xfId="27323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28" xfId="27369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7"/>
  <sheetViews>
    <sheetView tabSelected="1" workbookViewId="0">
      <selection activeCell="B14" sqref="B14"/>
    </sheetView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78" customFormat="1" ht="18.75" x14ac:dyDescent="0.3">
      <c r="A1" s="78" t="s">
        <v>54</v>
      </c>
    </row>
    <row r="2" spans="1:3" s="20" customFormat="1" ht="15.75" thickBot="1" x14ac:dyDescent="0.3">
      <c r="A2" s="14" t="s">
        <v>5</v>
      </c>
      <c r="B2" s="14" t="s">
        <v>6</v>
      </c>
    </row>
    <row r="3" spans="1:3" x14ac:dyDescent="0.25">
      <c r="A3" s="3" t="s">
        <v>4</v>
      </c>
      <c r="B3" s="28">
        <f>'Faktiske driftsomkostninger'!D2</f>
        <v>64698.373525333329</v>
      </c>
      <c r="C3" t="s">
        <v>8</v>
      </c>
    </row>
    <row r="4" spans="1:3" s="22" customFormat="1" x14ac:dyDescent="0.25">
      <c r="A4" s="2" t="s">
        <v>9</v>
      </c>
      <c r="B4" s="37">
        <f>SUM(B3:B3)</f>
        <v>64698.373525333329</v>
      </c>
      <c r="C4" s="44" t="s">
        <v>8</v>
      </c>
    </row>
    <row r="5" spans="1:3" x14ac:dyDescent="0.25">
      <c r="A5" s="36" t="s">
        <v>0</v>
      </c>
      <c r="B5" s="30">
        <f>Investeringer!D3</f>
        <v>75684.174653823851</v>
      </c>
      <c r="C5" s="19" t="s">
        <v>8</v>
      </c>
    </row>
    <row r="6" spans="1:3" x14ac:dyDescent="0.25">
      <c r="A6" s="3" t="s">
        <v>1</v>
      </c>
      <c r="B6" s="28">
        <f>Investeringer!E3</f>
        <v>4337.413333333333</v>
      </c>
      <c r="C6" t="s">
        <v>8</v>
      </c>
    </row>
    <row r="7" spans="1:3" s="18" customFormat="1" x14ac:dyDescent="0.25">
      <c r="A7" s="3" t="s">
        <v>3</v>
      </c>
      <c r="B7" s="28">
        <f>'Finansielle omkostninger'!M3</f>
        <v>0</v>
      </c>
      <c r="C7" t="s">
        <v>8</v>
      </c>
    </row>
    <row r="8" spans="1:3" s="18" customFormat="1" x14ac:dyDescent="0.25">
      <c r="A8" s="2" t="s">
        <v>38</v>
      </c>
      <c r="B8" s="37">
        <f>SUM(B5:B7)</f>
        <v>80021.587987157181</v>
      </c>
      <c r="C8" s="44" t="s">
        <v>8</v>
      </c>
    </row>
    <row r="9" spans="1:3" s="18" customFormat="1" x14ac:dyDescent="0.25">
      <c r="A9" s="3" t="s">
        <v>7</v>
      </c>
      <c r="B9" s="28">
        <f>'Ikke-påvirkelige omkostninger'!M2</f>
        <v>100849</v>
      </c>
      <c r="C9" t="s">
        <v>8</v>
      </c>
    </row>
    <row r="10" spans="1:3" s="18" customFormat="1" x14ac:dyDescent="0.25">
      <c r="A10" s="2" t="s">
        <v>47</v>
      </c>
      <c r="B10" s="37">
        <f>SUM(B9:B9)</f>
        <v>100849</v>
      </c>
      <c r="C10" s="44" t="s">
        <v>8</v>
      </c>
    </row>
    <row r="11" spans="1:3" x14ac:dyDescent="0.25">
      <c r="A11" s="1"/>
      <c r="B11" s="28"/>
    </row>
    <row r="12" spans="1:3" ht="15.75" thickBot="1" x14ac:dyDescent="0.3">
      <c r="A12" s="23" t="s">
        <v>55</v>
      </c>
      <c r="B12" s="29">
        <f>SUM(B4,B8,B10)</f>
        <v>245568.96151249052</v>
      </c>
      <c r="C12" s="23" t="s">
        <v>2</v>
      </c>
    </row>
    <row r="13" spans="1:3" ht="15.75" thickTop="1" x14ac:dyDescent="0.25"/>
    <row r="14" spans="1:3" ht="15.75" thickBot="1" x14ac:dyDescent="0.3">
      <c r="A14" s="23" t="s">
        <v>52</v>
      </c>
      <c r="B14" s="29">
        <f>B12*Pristalsregulering!C8*Pristalsregulering!C9</f>
        <v>247742.67411186907</v>
      </c>
      <c r="C14" s="23" t="s">
        <v>2</v>
      </c>
    </row>
    <row r="15" spans="1:3" ht="15.75" hidden="1" thickTop="1" x14ac:dyDescent="0.25">
      <c r="B15" s="43"/>
    </row>
    <row r="16" spans="1:3" hidden="1" x14ac:dyDescent="0.25"/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  <row r="29" hidden="1" x14ac:dyDescent="0.25"/>
    <row r="30" hidden="1" x14ac:dyDescent="0.25"/>
    <row r="31" hidden="1" x14ac:dyDescent="0.25"/>
    <row r="3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</sheetData>
  <mergeCells count="1">
    <mergeCell ref="A1:XFD1"/>
  </mergeCells>
  <hyperlinks>
    <hyperlink ref="A3" location="'Faktiske driftsomkostninger'!A1" display="Faktiske driftsomkostninger"/>
    <hyperlink ref="A9" location="'Ikke-påvirkelige omkostninger'!A1" display="Ikke-påvirkelige omkostninger"/>
    <hyperlink ref="A5" location="'Historiske investeringer'!A1" display="Historiske investeringer"/>
    <hyperlink ref="A6" location="'Gennemførte investeringer'!A1" display="Gennemførte investeringer"/>
    <hyperlink ref="A7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>
      <selection activeCell="C4" sqref="C4"/>
    </sheetView>
  </sheetViews>
  <sheetFormatPr defaultColWidth="0" defaultRowHeight="15" zeroHeight="1" x14ac:dyDescent="0.25"/>
  <cols>
    <col min="1" max="1" width="5" style="18" bestFit="1" customWidth="1"/>
    <col min="2" max="3" width="15.7109375" style="28" customWidth="1"/>
    <col min="4" max="4" width="44.140625" style="28" customWidth="1"/>
    <col min="5" max="12" width="0" hidden="1" customWidth="1"/>
    <col min="13" max="16384" width="9.140625" hidden="1"/>
  </cols>
  <sheetData>
    <row r="1" spans="1:4" s="42" customFormat="1" ht="60.75" thickBot="1" x14ac:dyDescent="0.3">
      <c r="A1" s="40" t="s">
        <v>10</v>
      </c>
      <c r="B1" s="41" t="s">
        <v>11</v>
      </c>
      <c r="C1" s="41" t="s">
        <v>56</v>
      </c>
      <c r="D1" s="9" t="s">
        <v>53</v>
      </c>
    </row>
    <row r="2" spans="1:4" s="19" customFormat="1" ht="15.75" thickTop="1" x14ac:dyDescent="0.25">
      <c r="A2" s="24">
        <v>2015</v>
      </c>
      <c r="B2" s="38">
        <v>57235</v>
      </c>
      <c r="C2" s="39">
        <f>B2</f>
        <v>57235</v>
      </c>
      <c r="D2" s="53">
        <f>AVERAGEIF(C2:C4,"&lt;&gt;0")</f>
        <v>64698.373525333329</v>
      </c>
    </row>
    <row r="3" spans="1:4" s="19" customFormat="1" x14ac:dyDescent="0.25">
      <c r="A3" s="24">
        <v>2014</v>
      </c>
      <c r="B3" s="38">
        <v>74381</v>
      </c>
      <c r="C3" s="39">
        <f>B3*Pristalsregulering!C7</f>
        <v>74440.504799999995</v>
      </c>
      <c r="D3" s="28"/>
    </row>
    <row r="4" spans="1:4" x14ac:dyDescent="0.25">
      <c r="A4" s="24">
        <v>2013</v>
      </c>
      <c r="B4" s="38">
        <v>61448</v>
      </c>
      <c r="C4" s="39">
        <f>B4*Pristalsregulering!C6*Pristalsregulering!C7</f>
        <v>62419.615775999991</v>
      </c>
    </row>
    <row r="5" spans="1:4" hidden="1" x14ac:dyDescent="0.25"/>
    <row r="6" spans="1:4" hidden="1" x14ac:dyDescent="0.25"/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>
      <selection activeCell="D3" sqref="D3"/>
    </sheetView>
  </sheetViews>
  <sheetFormatPr defaultColWidth="0" defaultRowHeight="15" zeroHeight="1" x14ac:dyDescent="0.25"/>
  <cols>
    <col min="1" max="1" width="9.140625" style="18" customWidth="1"/>
    <col min="2" max="2" width="35.5703125" bestFit="1" customWidth="1"/>
    <col min="3" max="3" width="25.85546875" style="54" bestFit="1" customWidth="1"/>
    <col min="4" max="4" width="22.5703125" bestFit="1" customWidth="1"/>
    <col min="5" max="5" width="25.85546875" bestFit="1" customWidth="1"/>
    <col min="6" max="7" width="0" hidden="1" customWidth="1"/>
    <col min="8" max="16384" width="9.140625" hidden="1"/>
  </cols>
  <sheetData>
    <row r="1" spans="1:5" s="18" customFormat="1" ht="15.75" thickBot="1" x14ac:dyDescent="0.3">
      <c r="A1" s="52"/>
      <c r="B1" s="79" t="s">
        <v>45</v>
      </c>
      <c r="C1" s="80"/>
      <c r="D1" s="81" t="s">
        <v>46</v>
      </c>
      <c r="E1" s="81"/>
    </row>
    <row r="2" spans="1:5" s="18" customFormat="1" ht="15.75" thickTop="1" x14ac:dyDescent="0.25">
      <c r="A2" s="50" t="s">
        <v>10</v>
      </c>
      <c r="B2" s="58" t="s">
        <v>44</v>
      </c>
      <c r="C2" s="24" t="s">
        <v>1</v>
      </c>
      <c r="D2" s="18" t="s">
        <v>0</v>
      </c>
      <c r="E2" s="18" t="s">
        <v>1</v>
      </c>
    </row>
    <row r="3" spans="1:5" s="18" customFormat="1" x14ac:dyDescent="0.25">
      <c r="A3" s="51">
        <v>2015</v>
      </c>
      <c r="B3" s="35">
        <v>69518</v>
      </c>
      <c r="C3" s="31">
        <v>4337.413333333333</v>
      </c>
      <c r="D3" s="28">
        <f>B3*Pristalsregulering!C2*Pristalsregulering!C3*Pristalsregulering!C4*Pristalsregulering!C5*Pristalsregulering!C6*Pristalsregulering!C7</f>
        <v>75684.174653823851</v>
      </c>
      <c r="E3" s="28">
        <v>4337.413333333333</v>
      </c>
    </row>
    <row r="4" spans="1:5" s="18" customFormat="1" hidden="1" x14ac:dyDescent="0.25">
      <c r="A4" s="19"/>
      <c r="B4" s="19"/>
      <c r="C4" s="54"/>
    </row>
    <row r="5" spans="1:5" s="22" customFormat="1" hidden="1" x14ac:dyDescent="0.25">
      <c r="A5" s="4"/>
      <c r="B5" s="4"/>
      <c r="C5" s="55"/>
    </row>
    <row r="6" spans="1:5" hidden="1" x14ac:dyDescent="0.25">
      <c r="A6" s="21"/>
      <c r="B6" s="49"/>
      <c r="C6" s="56"/>
    </row>
    <row r="7" spans="1:5" hidden="1" x14ac:dyDescent="0.25">
      <c r="A7" s="21"/>
      <c r="B7" s="21"/>
      <c r="C7" s="57"/>
    </row>
  </sheetData>
  <mergeCells count="2">
    <mergeCell ref="B1:C1"/>
    <mergeCell ref="D1:E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"/>
  <sheetViews>
    <sheetView workbookViewId="0">
      <selection activeCell="A4" sqref="A4"/>
    </sheetView>
  </sheetViews>
  <sheetFormatPr defaultColWidth="0" defaultRowHeight="15" customHeight="1" zeroHeight="1" x14ac:dyDescent="0.25"/>
  <cols>
    <col min="1" max="1" width="5" style="18" bestFit="1" customWidth="1"/>
    <col min="2" max="3" width="15.7109375" style="18" customWidth="1"/>
    <col min="4" max="4" width="18.140625" style="18" bestFit="1" customWidth="1"/>
    <col min="5" max="5" width="15.7109375" style="24" customWidth="1"/>
    <col min="6" max="7" width="15.7109375" style="18" customWidth="1"/>
    <col min="8" max="8" width="18.140625" style="18" bestFit="1" customWidth="1"/>
    <col min="9" max="9" width="15.7109375" style="24" customWidth="1"/>
    <col min="10" max="11" width="15.7109375" style="18" customWidth="1"/>
    <col min="12" max="12" width="15.7109375" style="24" customWidth="1"/>
    <col min="13" max="13" width="15.7109375" style="18" customWidth="1"/>
    <col min="14" max="18" width="0" style="18" hidden="1" customWidth="1"/>
    <col min="19" max="16384" width="9.140625" style="18" hidden="1"/>
  </cols>
  <sheetData>
    <row r="1" spans="1:14" ht="15.75" thickBot="1" x14ac:dyDescent="0.3">
      <c r="A1" s="25"/>
      <c r="B1" s="82" t="s">
        <v>31</v>
      </c>
      <c r="C1" s="83"/>
      <c r="D1" s="83"/>
      <c r="E1" s="83"/>
      <c r="F1" s="79" t="s">
        <v>41</v>
      </c>
      <c r="G1" s="84"/>
      <c r="H1" s="84"/>
      <c r="I1" s="84"/>
      <c r="J1" s="85" t="s">
        <v>20</v>
      </c>
      <c r="K1" s="81"/>
      <c r="L1" s="86"/>
      <c r="M1" s="11"/>
    </row>
    <row r="2" spans="1:14" s="22" customFormat="1" ht="15.75" thickTop="1" x14ac:dyDescent="0.25">
      <c r="A2" s="15" t="s">
        <v>10</v>
      </c>
      <c r="B2" s="6" t="s">
        <v>32</v>
      </c>
      <c r="C2" s="5" t="s">
        <v>33</v>
      </c>
      <c r="D2" s="5" t="s">
        <v>34</v>
      </c>
      <c r="E2" s="13" t="s">
        <v>35</v>
      </c>
      <c r="F2" s="5" t="s">
        <v>32</v>
      </c>
      <c r="G2" s="5" t="s">
        <v>33</v>
      </c>
      <c r="H2" s="5" t="s">
        <v>34</v>
      </c>
      <c r="I2" s="13" t="s">
        <v>35</v>
      </c>
      <c r="J2" s="16" t="s">
        <v>36</v>
      </c>
      <c r="K2" s="16" t="s">
        <v>33</v>
      </c>
      <c r="L2" s="13" t="s">
        <v>48</v>
      </c>
      <c r="M2" s="4" t="s">
        <v>19</v>
      </c>
      <c r="N2" s="27"/>
    </row>
    <row r="3" spans="1:14" x14ac:dyDescent="0.25">
      <c r="A3" s="24">
        <v>2015</v>
      </c>
      <c r="B3" s="35">
        <v>0</v>
      </c>
      <c r="C3" s="30">
        <v>0</v>
      </c>
      <c r="D3" s="30">
        <v>0</v>
      </c>
      <c r="E3" s="33">
        <v>0</v>
      </c>
      <c r="F3" s="30">
        <f>B3</f>
        <v>0</v>
      </c>
      <c r="G3" s="30">
        <f t="shared" ref="G3:I3" si="0">C3</f>
        <v>0</v>
      </c>
      <c r="H3" s="30">
        <f t="shared" si="0"/>
        <v>0</v>
      </c>
      <c r="I3" s="33">
        <f t="shared" si="0"/>
        <v>0</v>
      </c>
      <c r="J3" s="32">
        <f>AVERAGE(F3:F5)</f>
        <v>0</v>
      </c>
      <c r="K3" s="32">
        <f>G3</f>
        <v>0</v>
      </c>
      <c r="L3" s="33">
        <f>AVERAGE(H3:H5)+AVERAGE(I3:I5)</f>
        <v>0</v>
      </c>
      <c r="M3" s="34">
        <f>SUM(J3:L3)</f>
        <v>0</v>
      </c>
      <c r="N3" s="19"/>
    </row>
    <row r="4" spans="1:14" x14ac:dyDescent="0.25">
      <c r="A4" s="24">
        <v>2014</v>
      </c>
      <c r="B4" s="35">
        <v>0</v>
      </c>
      <c r="C4" s="30">
        <v>0</v>
      </c>
      <c r="D4" s="30">
        <v>0</v>
      </c>
      <c r="E4" s="31">
        <v>0</v>
      </c>
      <c r="F4" s="30">
        <f>B4*Pristalsregulering!$C$8</f>
        <v>0</v>
      </c>
      <c r="G4" s="30">
        <f>C4*Pristalsregulering!$C$8</f>
        <v>0</v>
      </c>
      <c r="H4" s="30">
        <f>D4*Pristalsregulering!$C$8</f>
        <v>0</v>
      </c>
      <c r="I4" s="31">
        <f>E4*Pristalsregulering!$C$8</f>
        <v>0</v>
      </c>
      <c r="J4" s="30"/>
      <c r="L4" s="31"/>
      <c r="M4" s="28"/>
    </row>
    <row r="5" spans="1:14" x14ac:dyDescent="0.25">
      <c r="A5" s="24">
        <v>2013</v>
      </c>
      <c r="B5" s="35">
        <v>0</v>
      </c>
      <c r="C5" s="30">
        <v>0</v>
      </c>
      <c r="D5" s="30">
        <v>0</v>
      </c>
      <c r="E5" s="31">
        <v>0</v>
      </c>
      <c r="F5" s="30">
        <f>B5*Pristalsregulering!$C$7*Pristalsregulering!$C$8</f>
        <v>0</v>
      </c>
      <c r="G5" s="30">
        <f>C5*Pristalsregulering!$C$7*Pristalsregulering!$C$8</f>
        <v>0</v>
      </c>
      <c r="H5" s="30">
        <f>D5*Pristalsregulering!$C$7*Pristalsregulering!$C$8</f>
        <v>0</v>
      </c>
      <c r="I5" s="31">
        <f>E5*Pristalsregulering!$C$7*Pristalsregulering!$C$8</f>
        <v>0</v>
      </c>
      <c r="J5" s="28"/>
      <c r="L5" s="31"/>
      <c r="M5" s="28"/>
    </row>
  </sheetData>
  <mergeCells count="3">
    <mergeCell ref="B1:E1"/>
    <mergeCell ref="F1:I1"/>
    <mergeCell ref="J1:L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>
      <selection activeCell="A2" sqref="A2"/>
    </sheetView>
  </sheetViews>
  <sheetFormatPr defaultColWidth="0" defaultRowHeight="15" zeroHeight="1" x14ac:dyDescent="0.25"/>
  <cols>
    <col min="1" max="1" width="5" style="21" bestFit="1" customWidth="1"/>
    <col min="2" max="2" width="34.28515625" style="21" bestFit="1" customWidth="1"/>
    <col min="3" max="3" width="24" style="21" bestFit="1" customWidth="1"/>
    <col min="4" max="4" width="16.42578125" style="21" bestFit="1" customWidth="1"/>
    <col min="5" max="5" width="23.7109375" style="21" bestFit="1" customWidth="1"/>
    <col min="6" max="6" width="15.7109375" style="21" customWidth="1"/>
    <col min="7" max="7" width="25" style="21" bestFit="1" customWidth="1"/>
    <col min="8" max="8" width="16.5703125" style="21" bestFit="1" customWidth="1"/>
    <col min="9" max="9" width="51.7109375" style="21" bestFit="1" customWidth="1"/>
    <col min="10" max="10" width="44.5703125" style="21" bestFit="1" customWidth="1"/>
    <col min="11" max="11" width="44.5703125" style="21" customWidth="1"/>
    <col min="12" max="12" width="16.85546875" style="26" bestFit="1" customWidth="1"/>
    <col min="13" max="13" width="15.7109375" style="21" customWidth="1"/>
    <col min="14" max="17" width="0" style="21" hidden="1" customWidth="1"/>
    <col min="18" max="16384" width="9.140625" style="21" hidden="1"/>
  </cols>
  <sheetData>
    <row r="1" spans="1:13" s="17" customFormat="1" ht="15.75" thickBot="1" x14ac:dyDescent="0.3">
      <c r="A1" s="10" t="s">
        <v>10</v>
      </c>
      <c r="B1" s="47" t="s">
        <v>21</v>
      </c>
      <c r="C1" s="47" t="s">
        <v>22</v>
      </c>
      <c r="D1" s="47" t="s">
        <v>23</v>
      </c>
      <c r="E1" s="47" t="s">
        <v>24</v>
      </c>
      <c r="F1" s="47" t="s">
        <v>25</v>
      </c>
      <c r="G1" s="47" t="s">
        <v>26</v>
      </c>
      <c r="H1" s="47" t="s">
        <v>27</v>
      </c>
      <c r="I1" s="47" t="s">
        <v>28</v>
      </c>
      <c r="J1" s="47" t="s">
        <v>29</v>
      </c>
      <c r="K1" s="47" t="s">
        <v>42</v>
      </c>
      <c r="L1" s="48" t="s">
        <v>30</v>
      </c>
      <c r="M1" s="12" t="s">
        <v>19</v>
      </c>
    </row>
    <row r="2" spans="1:13" ht="15.75" thickTop="1" x14ac:dyDescent="0.25">
      <c r="A2" s="26">
        <v>2015</v>
      </c>
      <c r="B2" s="32"/>
      <c r="C2" s="32"/>
      <c r="D2" s="32"/>
      <c r="E2" s="32"/>
      <c r="F2" s="32"/>
      <c r="G2" s="32">
        <v>100849</v>
      </c>
      <c r="H2" s="32"/>
      <c r="I2" s="32"/>
      <c r="J2" s="32"/>
      <c r="K2" s="32"/>
      <c r="L2" s="33"/>
      <c r="M2" s="34">
        <f>SUM(B2:L2)</f>
        <v>100849</v>
      </c>
    </row>
    <row r="3" spans="1:13" hidden="1" x14ac:dyDescent="0.25">
      <c r="B3" s="21">
        <v>32490</v>
      </c>
      <c r="C3" s="21">
        <v>0</v>
      </c>
      <c r="D3" s="21">
        <v>0</v>
      </c>
      <c r="E3" s="21">
        <v>0</v>
      </c>
      <c r="F3" s="21">
        <v>210959</v>
      </c>
      <c r="G3" s="21">
        <v>1661218</v>
      </c>
      <c r="H3" s="21" t="s">
        <v>37</v>
      </c>
    </row>
    <row r="4" spans="1:13" hidden="1" x14ac:dyDescent="0.25">
      <c r="B4" s="21">
        <v>32328</v>
      </c>
      <c r="C4" s="21">
        <v>0</v>
      </c>
      <c r="D4" s="21">
        <v>0</v>
      </c>
      <c r="E4" s="21">
        <v>0</v>
      </c>
      <c r="F4" s="21">
        <v>0</v>
      </c>
      <c r="G4" s="21">
        <v>1602946</v>
      </c>
      <c r="H4" s="21" t="s">
        <v>37</v>
      </c>
    </row>
    <row r="5" spans="1:13" hidden="1" x14ac:dyDescent="0.25">
      <c r="B5" s="21" t="e">
        <v>#N/A</v>
      </c>
      <c r="C5" s="21" t="e">
        <v>#N/A</v>
      </c>
      <c r="D5" s="21" t="e">
        <v>#N/A</v>
      </c>
      <c r="E5" s="21" t="e">
        <v>#N/A</v>
      </c>
      <c r="F5" s="21" t="e">
        <v>#N/A</v>
      </c>
      <c r="G5" s="21" t="e">
        <v>#N/A</v>
      </c>
      <c r="H5" s="21" t="e">
        <v>#N/A</v>
      </c>
      <c r="I5" s="21" t="e">
        <v>#N/A</v>
      </c>
      <c r="J5" s="21" t="e">
        <v>#N/A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N18"/>
  <sheetViews>
    <sheetView workbookViewId="0">
      <selection activeCell="G5" sqref="G5"/>
    </sheetView>
  </sheetViews>
  <sheetFormatPr defaultRowHeight="15" x14ac:dyDescent="0.25"/>
  <cols>
    <col min="1" max="1" width="51.5703125" bestFit="1" customWidth="1"/>
    <col min="2" max="2" width="12.140625" customWidth="1"/>
    <col min="3" max="3" width="12.85546875" customWidth="1"/>
    <col min="4" max="4" width="12.42578125" customWidth="1"/>
    <col min="5" max="5" width="13.140625" customWidth="1"/>
    <col min="6" max="6" width="12.85546875" customWidth="1"/>
    <col min="7" max="7" width="13.5703125" customWidth="1"/>
    <col min="8" max="8" width="10.85546875" customWidth="1"/>
    <col min="9" max="9" width="11.5703125" customWidth="1"/>
    <col min="10" max="10" width="11.28515625" customWidth="1"/>
    <col min="11" max="11" width="13.85546875" customWidth="1"/>
    <col min="12" max="12" width="10.28515625" customWidth="1"/>
  </cols>
  <sheetData>
    <row r="1" spans="1:92" x14ac:dyDescent="0.25">
      <c r="A1" s="64"/>
      <c r="B1" s="64">
        <v>2010</v>
      </c>
      <c r="C1" s="64">
        <v>2011</v>
      </c>
      <c r="D1" s="64">
        <v>2012</v>
      </c>
      <c r="E1" s="64">
        <v>2013</v>
      </c>
      <c r="F1" s="64">
        <v>2014</v>
      </c>
      <c r="G1" s="64">
        <v>2015</v>
      </c>
      <c r="H1" s="64">
        <v>2016</v>
      </c>
      <c r="I1" s="64">
        <v>2017</v>
      </c>
      <c r="J1" s="64">
        <v>2018</v>
      </c>
      <c r="K1" s="64">
        <v>2019</v>
      </c>
      <c r="L1" s="64">
        <v>2020</v>
      </c>
      <c r="M1" s="64">
        <v>2021</v>
      </c>
      <c r="N1" s="64">
        <v>2022</v>
      </c>
      <c r="O1" s="64">
        <v>2023</v>
      </c>
      <c r="P1" s="64">
        <v>2024</v>
      </c>
      <c r="Q1" s="64">
        <v>2025</v>
      </c>
      <c r="R1" s="64">
        <v>2026</v>
      </c>
      <c r="S1" s="64">
        <v>2027</v>
      </c>
      <c r="T1" s="64">
        <v>2028</v>
      </c>
      <c r="U1" s="64">
        <v>2029</v>
      </c>
      <c r="V1" s="64">
        <v>2030</v>
      </c>
      <c r="W1" s="64">
        <v>2031</v>
      </c>
      <c r="X1" s="64">
        <v>2032</v>
      </c>
      <c r="Y1" s="64">
        <v>2033</v>
      </c>
      <c r="Z1" s="64">
        <v>2034</v>
      </c>
      <c r="AA1" s="64">
        <v>2035</v>
      </c>
      <c r="AB1" s="64">
        <v>2036</v>
      </c>
      <c r="AC1" s="64">
        <v>2037</v>
      </c>
      <c r="AD1" s="64">
        <v>2038</v>
      </c>
      <c r="AE1" s="64">
        <v>2039</v>
      </c>
      <c r="AF1" s="64">
        <v>2040</v>
      </c>
      <c r="AG1" s="64">
        <v>2041</v>
      </c>
      <c r="AH1" s="64">
        <v>2042</v>
      </c>
      <c r="AI1" s="64">
        <v>2043</v>
      </c>
      <c r="AJ1" s="64">
        <v>2044</v>
      </c>
      <c r="AK1" s="64">
        <v>2045</v>
      </c>
      <c r="AL1" s="64">
        <v>2046</v>
      </c>
      <c r="AM1" s="64">
        <v>2047</v>
      </c>
      <c r="AN1" s="64">
        <v>2048</v>
      </c>
      <c r="AO1" s="64">
        <v>2049</v>
      </c>
      <c r="AP1" s="64">
        <v>2050</v>
      </c>
      <c r="AQ1" s="64">
        <v>2051</v>
      </c>
      <c r="AR1" s="64">
        <v>2052</v>
      </c>
      <c r="AS1" s="64">
        <v>2053</v>
      </c>
      <c r="AT1" s="64">
        <v>2054</v>
      </c>
      <c r="AU1" s="64">
        <v>2055</v>
      </c>
      <c r="AV1" s="64">
        <v>2056</v>
      </c>
      <c r="AW1" s="64">
        <v>2057</v>
      </c>
      <c r="AX1" s="64">
        <v>2058</v>
      </c>
      <c r="AY1" s="64">
        <v>2059</v>
      </c>
      <c r="AZ1" s="64">
        <v>2060</v>
      </c>
      <c r="BA1" s="64">
        <v>2061</v>
      </c>
      <c r="BB1" s="64">
        <v>2062</v>
      </c>
      <c r="BC1" s="64">
        <v>2063</v>
      </c>
      <c r="BD1" s="64">
        <v>2064</v>
      </c>
      <c r="BE1" s="64">
        <v>2065</v>
      </c>
      <c r="BF1" s="64">
        <v>2066</v>
      </c>
      <c r="BG1" s="64">
        <v>2067</v>
      </c>
      <c r="BH1" s="64">
        <v>2068</v>
      </c>
      <c r="BI1" s="64">
        <v>2069</v>
      </c>
      <c r="BJ1" s="64">
        <v>2070</v>
      </c>
      <c r="BK1" s="64">
        <v>2071</v>
      </c>
      <c r="BL1" s="64">
        <v>2072</v>
      </c>
      <c r="BM1" s="64">
        <v>2073</v>
      </c>
      <c r="BN1" s="64">
        <v>2074</v>
      </c>
      <c r="BO1" s="64">
        <v>2075</v>
      </c>
      <c r="BP1" s="64">
        <v>2076</v>
      </c>
      <c r="BQ1" s="64">
        <v>2077</v>
      </c>
      <c r="BR1" s="64">
        <v>2078</v>
      </c>
      <c r="BS1" s="64">
        <v>2079</v>
      </c>
      <c r="BT1" s="64">
        <v>2080</v>
      </c>
      <c r="BU1" s="64">
        <v>2081</v>
      </c>
      <c r="BV1" s="64">
        <v>2082</v>
      </c>
      <c r="BW1" s="64">
        <v>2083</v>
      </c>
      <c r="BX1" s="64">
        <v>2084</v>
      </c>
      <c r="BY1" s="64">
        <v>2085</v>
      </c>
      <c r="BZ1" s="64">
        <v>2086</v>
      </c>
      <c r="CA1" s="64">
        <v>2087</v>
      </c>
      <c r="CB1" s="64">
        <v>2088</v>
      </c>
      <c r="CC1" s="64">
        <v>2089</v>
      </c>
      <c r="CD1" s="73"/>
      <c r="CE1" s="73"/>
      <c r="CF1" s="73"/>
      <c r="CG1" s="73"/>
      <c r="CH1" s="73"/>
      <c r="CI1" s="73"/>
      <c r="CJ1" s="73"/>
      <c r="CK1" s="73"/>
      <c r="CL1" s="73"/>
      <c r="CM1" s="73"/>
      <c r="CN1" s="74"/>
    </row>
    <row r="2" spans="1:92" x14ac:dyDescent="0.25">
      <c r="A2" s="65"/>
      <c r="B2" s="66"/>
      <c r="C2" s="66"/>
      <c r="D2" s="66"/>
      <c r="E2" s="66"/>
      <c r="F2" s="66"/>
      <c r="G2" s="66">
        <v>4337.413333333333</v>
      </c>
      <c r="H2" s="66">
        <v>4337.413333333333</v>
      </c>
      <c r="I2" s="66">
        <v>4337.413333333333</v>
      </c>
      <c r="J2" s="66">
        <v>4337.413333333333</v>
      </c>
      <c r="K2" s="66">
        <v>4337.413333333333</v>
      </c>
      <c r="L2" s="66">
        <v>4337.413333333333</v>
      </c>
      <c r="M2" s="66">
        <v>4337.413333333333</v>
      </c>
      <c r="N2" s="66">
        <v>4337.413333333333</v>
      </c>
      <c r="O2" s="66">
        <v>4337.413333333333</v>
      </c>
      <c r="P2" s="66">
        <v>4337.413333333333</v>
      </c>
      <c r="Q2" s="66">
        <v>4337.413333333333</v>
      </c>
      <c r="R2" s="66">
        <v>4337.413333333333</v>
      </c>
      <c r="S2" s="66">
        <v>4337.413333333333</v>
      </c>
      <c r="T2" s="66">
        <v>4337.413333333333</v>
      </c>
      <c r="U2" s="66">
        <v>4337.413333333333</v>
      </c>
      <c r="V2" s="66">
        <v>4337.413333333333</v>
      </c>
      <c r="W2" s="66">
        <v>4337.413333333333</v>
      </c>
      <c r="X2" s="66">
        <v>4337.413333333333</v>
      </c>
      <c r="Y2" s="66">
        <v>4337.413333333333</v>
      </c>
      <c r="Z2" s="66">
        <v>4337.413333333333</v>
      </c>
      <c r="AA2" s="66">
        <v>4337.413333333333</v>
      </c>
      <c r="AB2" s="66">
        <v>4337.413333333333</v>
      </c>
      <c r="AC2" s="66">
        <v>4337.413333333333</v>
      </c>
      <c r="AD2" s="66">
        <v>4337.413333333333</v>
      </c>
      <c r="AE2" s="66">
        <v>4337.413333333333</v>
      </c>
      <c r="AF2" s="66">
        <v>4337.413333333333</v>
      </c>
      <c r="AG2" s="66">
        <v>4337.413333333333</v>
      </c>
      <c r="AH2" s="66">
        <v>4337.413333333333</v>
      </c>
      <c r="AI2" s="66">
        <v>4337.413333333333</v>
      </c>
      <c r="AJ2" s="66">
        <v>4337.413333333333</v>
      </c>
      <c r="AK2" s="66">
        <v>4337.413333333333</v>
      </c>
      <c r="AL2" s="66">
        <v>4337.413333333333</v>
      </c>
      <c r="AM2" s="66">
        <v>4337.413333333333</v>
      </c>
      <c r="AN2" s="66">
        <v>4337.413333333333</v>
      </c>
      <c r="AO2" s="66">
        <v>4337.413333333333</v>
      </c>
      <c r="AP2" s="66">
        <v>4337.413333333333</v>
      </c>
      <c r="AQ2" s="66">
        <v>4337.413333333333</v>
      </c>
      <c r="AR2" s="66">
        <v>4337.413333333333</v>
      </c>
      <c r="AS2" s="66">
        <v>4337.413333333333</v>
      </c>
      <c r="AT2" s="66">
        <v>4337.413333333333</v>
      </c>
      <c r="AU2" s="66">
        <v>4337.413333333333</v>
      </c>
      <c r="AV2" s="66">
        <v>4337.413333333333</v>
      </c>
      <c r="AW2" s="66">
        <v>4337.413333333333</v>
      </c>
      <c r="AX2" s="66">
        <v>4337.413333333333</v>
      </c>
      <c r="AY2" s="66">
        <v>4337.413333333333</v>
      </c>
      <c r="AZ2" s="66">
        <v>4337.413333333333</v>
      </c>
      <c r="BA2" s="66">
        <v>4337.413333333333</v>
      </c>
      <c r="BB2" s="66">
        <v>4337.413333333333</v>
      </c>
      <c r="BC2" s="66">
        <v>4337.413333333333</v>
      </c>
      <c r="BD2" s="66">
        <v>4337.413333333333</v>
      </c>
      <c r="BE2" s="66">
        <v>4337.413333333333</v>
      </c>
      <c r="BF2" s="66">
        <v>4337.413333333333</v>
      </c>
      <c r="BG2" s="66">
        <v>4337.413333333333</v>
      </c>
      <c r="BH2" s="66">
        <v>4337.413333333333</v>
      </c>
      <c r="BI2" s="66">
        <v>4337.413333333333</v>
      </c>
      <c r="BJ2" s="66">
        <v>4337.413333333333</v>
      </c>
      <c r="BK2" s="66">
        <v>4337.413333333333</v>
      </c>
      <c r="BL2" s="66">
        <v>4337.413333333333</v>
      </c>
      <c r="BM2" s="66">
        <v>4337.413333333333</v>
      </c>
      <c r="BN2" s="66">
        <v>4337.413333333333</v>
      </c>
      <c r="BO2" s="66">
        <v>4337.413333333333</v>
      </c>
      <c r="BP2" s="66">
        <v>4337.413333333333</v>
      </c>
      <c r="BQ2" s="66">
        <v>4337.413333333333</v>
      </c>
      <c r="BR2" s="66">
        <v>4337.413333333333</v>
      </c>
      <c r="BS2" s="66">
        <v>4337.413333333333</v>
      </c>
      <c r="BT2" s="66">
        <v>4337.413333333333</v>
      </c>
      <c r="BU2" s="66">
        <v>4337.413333333333</v>
      </c>
      <c r="BV2" s="66">
        <v>4337.413333333333</v>
      </c>
      <c r="BW2" s="66">
        <v>4337.413333333333</v>
      </c>
      <c r="BX2" s="66">
        <v>4337.413333333333</v>
      </c>
      <c r="BY2" s="66">
        <v>4337.413333333333</v>
      </c>
      <c r="BZ2" s="66">
        <v>4337.413333333333</v>
      </c>
      <c r="CA2" s="66">
        <v>4337.413333333333</v>
      </c>
      <c r="CB2" s="66">
        <v>4337.413333333333</v>
      </c>
      <c r="CC2" s="66">
        <v>4337.413333333333</v>
      </c>
      <c r="CD2" s="75"/>
      <c r="CE2" s="75"/>
      <c r="CF2" s="75"/>
      <c r="CG2" s="75"/>
      <c r="CH2" s="75"/>
      <c r="CI2" s="75"/>
      <c r="CJ2" s="75"/>
      <c r="CK2" s="75"/>
      <c r="CL2" s="75"/>
      <c r="CM2" s="75"/>
      <c r="CN2" s="74"/>
    </row>
    <row r="3" spans="1:92" x14ac:dyDescent="0.25">
      <c r="A3" s="67">
        <v>2015</v>
      </c>
      <c r="B3" s="68"/>
      <c r="C3" s="68"/>
      <c r="D3" s="68"/>
      <c r="E3" s="68"/>
      <c r="F3" s="68"/>
      <c r="G3" s="68">
        <v>4337.413333333333</v>
      </c>
      <c r="H3" s="68">
        <v>4337.413333333333</v>
      </c>
      <c r="I3" s="68">
        <v>4337.413333333333</v>
      </c>
      <c r="J3" s="68">
        <v>4337.413333333333</v>
      </c>
      <c r="K3" s="68">
        <v>4337.413333333333</v>
      </c>
      <c r="L3" s="68">
        <v>4337.413333333333</v>
      </c>
      <c r="M3" s="68">
        <v>4337.413333333333</v>
      </c>
      <c r="N3" s="68">
        <v>4337.413333333333</v>
      </c>
      <c r="O3" s="68">
        <v>4337.413333333333</v>
      </c>
      <c r="P3" s="68">
        <v>4337.413333333333</v>
      </c>
      <c r="Q3" s="68">
        <v>4337.413333333333</v>
      </c>
      <c r="R3" s="68">
        <v>4337.413333333333</v>
      </c>
      <c r="S3" s="68">
        <v>4337.413333333333</v>
      </c>
      <c r="T3" s="68">
        <v>4337.413333333333</v>
      </c>
      <c r="U3" s="68">
        <v>4337.413333333333</v>
      </c>
      <c r="V3" s="68">
        <v>4337.413333333333</v>
      </c>
      <c r="W3" s="68">
        <v>4337.413333333333</v>
      </c>
      <c r="X3" s="68">
        <v>4337.413333333333</v>
      </c>
      <c r="Y3" s="68">
        <v>4337.413333333333</v>
      </c>
      <c r="Z3" s="68">
        <v>4337.413333333333</v>
      </c>
      <c r="AA3" s="68">
        <v>4337.413333333333</v>
      </c>
      <c r="AB3" s="68">
        <v>4337.413333333333</v>
      </c>
      <c r="AC3" s="68">
        <v>4337.413333333333</v>
      </c>
      <c r="AD3" s="68">
        <v>4337.413333333333</v>
      </c>
      <c r="AE3" s="68">
        <v>4337.413333333333</v>
      </c>
      <c r="AF3" s="68">
        <v>4337.413333333333</v>
      </c>
      <c r="AG3" s="68">
        <v>4337.413333333333</v>
      </c>
      <c r="AH3" s="68">
        <v>4337.413333333333</v>
      </c>
      <c r="AI3" s="68">
        <v>4337.413333333333</v>
      </c>
      <c r="AJ3" s="68">
        <v>4337.413333333333</v>
      </c>
      <c r="AK3" s="68">
        <v>4337.413333333333</v>
      </c>
      <c r="AL3" s="68">
        <v>4337.413333333333</v>
      </c>
      <c r="AM3" s="68">
        <v>4337.413333333333</v>
      </c>
      <c r="AN3" s="68">
        <v>4337.413333333333</v>
      </c>
      <c r="AO3" s="68">
        <v>4337.413333333333</v>
      </c>
      <c r="AP3" s="68">
        <v>4337.413333333333</v>
      </c>
      <c r="AQ3" s="68">
        <v>4337.413333333333</v>
      </c>
      <c r="AR3" s="68">
        <v>4337.413333333333</v>
      </c>
      <c r="AS3" s="68">
        <v>4337.413333333333</v>
      </c>
      <c r="AT3" s="68">
        <v>4337.413333333333</v>
      </c>
      <c r="AU3" s="68">
        <v>4337.413333333333</v>
      </c>
      <c r="AV3" s="68">
        <v>4337.413333333333</v>
      </c>
      <c r="AW3" s="68">
        <v>4337.413333333333</v>
      </c>
      <c r="AX3" s="68">
        <v>4337.413333333333</v>
      </c>
      <c r="AY3" s="68">
        <v>4337.413333333333</v>
      </c>
      <c r="AZ3" s="68">
        <v>4337.413333333333</v>
      </c>
      <c r="BA3" s="68">
        <v>4337.413333333333</v>
      </c>
      <c r="BB3" s="68">
        <v>4337.413333333333</v>
      </c>
      <c r="BC3" s="68">
        <v>4337.413333333333</v>
      </c>
      <c r="BD3" s="68">
        <v>4337.413333333333</v>
      </c>
      <c r="BE3" s="68">
        <v>4337.413333333333</v>
      </c>
      <c r="BF3" s="68">
        <v>4337.413333333333</v>
      </c>
      <c r="BG3" s="68">
        <v>4337.413333333333</v>
      </c>
      <c r="BH3" s="68">
        <v>4337.413333333333</v>
      </c>
      <c r="BI3" s="68">
        <v>4337.413333333333</v>
      </c>
      <c r="BJ3" s="68">
        <v>4337.413333333333</v>
      </c>
      <c r="BK3" s="68">
        <v>4337.413333333333</v>
      </c>
      <c r="BL3" s="68">
        <v>4337.413333333333</v>
      </c>
      <c r="BM3" s="68">
        <v>4337.413333333333</v>
      </c>
      <c r="BN3" s="68">
        <v>4337.413333333333</v>
      </c>
      <c r="BO3" s="68">
        <v>4337.413333333333</v>
      </c>
      <c r="BP3" s="68">
        <v>4337.413333333333</v>
      </c>
      <c r="BQ3" s="68">
        <v>4337.413333333333</v>
      </c>
      <c r="BR3" s="68">
        <v>4337.413333333333</v>
      </c>
      <c r="BS3" s="68">
        <v>4337.413333333333</v>
      </c>
      <c r="BT3" s="68">
        <v>4337.413333333333</v>
      </c>
      <c r="BU3" s="68">
        <v>4337.413333333333</v>
      </c>
      <c r="BV3" s="68">
        <v>4337.413333333333</v>
      </c>
      <c r="BW3" s="68">
        <v>4337.413333333333</v>
      </c>
      <c r="BX3" s="68">
        <v>4337.413333333333</v>
      </c>
      <c r="BY3" s="68">
        <v>4337.413333333333</v>
      </c>
      <c r="BZ3" s="68">
        <v>4337.413333333333</v>
      </c>
      <c r="CA3" s="68">
        <v>4337.413333333333</v>
      </c>
      <c r="CB3" s="68">
        <v>4337.413333333333</v>
      </c>
      <c r="CC3" s="68">
        <v>4337.413333333333</v>
      </c>
      <c r="CD3" s="75"/>
      <c r="CE3" s="75"/>
      <c r="CF3" s="75"/>
      <c r="CG3" s="75"/>
      <c r="CH3" s="75"/>
      <c r="CI3" s="75"/>
      <c r="CJ3" s="75"/>
      <c r="CK3" s="75"/>
      <c r="CL3" s="75"/>
      <c r="CM3" s="75"/>
      <c r="CN3" s="74"/>
    </row>
    <row r="4" spans="1:92" x14ac:dyDescent="0.25">
      <c r="A4" s="69" t="s">
        <v>50</v>
      </c>
      <c r="B4" s="70"/>
      <c r="C4" s="70"/>
      <c r="D4" s="70"/>
      <c r="E4" s="70"/>
      <c r="F4" s="70"/>
      <c r="G4" s="70">
        <v>4337.413333333333</v>
      </c>
      <c r="H4" s="70">
        <v>4337.413333333333</v>
      </c>
      <c r="I4" s="70">
        <v>4337.413333333333</v>
      </c>
      <c r="J4" s="70">
        <v>4337.413333333333</v>
      </c>
      <c r="K4" s="70">
        <v>4337.413333333333</v>
      </c>
      <c r="L4" s="70">
        <v>4337.413333333333</v>
      </c>
      <c r="M4" s="70">
        <v>4337.413333333333</v>
      </c>
      <c r="N4" s="70">
        <v>4337.413333333333</v>
      </c>
      <c r="O4" s="70">
        <v>4337.413333333333</v>
      </c>
      <c r="P4" s="70">
        <v>4337.413333333333</v>
      </c>
      <c r="Q4" s="70">
        <v>4337.413333333333</v>
      </c>
      <c r="R4" s="70">
        <v>4337.413333333333</v>
      </c>
      <c r="S4" s="70">
        <v>4337.413333333333</v>
      </c>
      <c r="T4" s="70">
        <v>4337.413333333333</v>
      </c>
      <c r="U4" s="70">
        <v>4337.413333333333</v>
      </c>
      <c r="V4" s="70">
        <v>4337.413333333333</v>
      </c>
      <c r="W4" s="70">
        <v>4337.413333333333</v>
      </c>
      <c r="X4" s="70">
        <v>4337.413333333333</v>
      </c>
      <c r="Y4" s="70">
        <v>4337.413333333333</v>
      </c>
      <c r="Z4" s="70">
        <v>4337.413333333333</v>
      </c>
      <c r="AA4" s="70">
        <v>4337.413333333333</v>
      </c>
      <c r="AB4" s="70">
        <v>4337.413333333333</v>
      </c>
      <c r="AC4" s="70">
        <v>4337.413333333333</v>
      </c>
      <c r="AD4" s="70">
        <v>4337.413333333333</v>
      </c>
      <c r="AE4" s="70">
        <v>4337.413333333333</v>
      </c>
      <c r="AF4" s="70">
        <v>4337.413333333333</v>
      </c>
      <c r="AG4" s="70">
        <v>4337.413333333333</v>
      </c>
      <c r="AH4" s="70">
        <v>4337.413333333333</v>
      </c>
      <c r="AI4" s="70">
        <v>4337.413333333333</v>
      </c>
      <c r="AJ4" s="70">
        <v>4337.413333333333</v>
      </c>
      <c r="AK4" s="70">
        <v>4337.413333333333</v>
      </c>
      <c r="AL4" s="70">
        <v>4337.413333333333</v>
      </c>
      <c r="AM4" s="70">
        <v>4337.413333333333</v>
      </c>
      <c r="AN4" s="70">
        <v>4337.413333333333</v>
      </c>
      <c r="AO4" s="70">
        <v>4337.413333333333</v>
      </c>
      <c r="AP4" s="70">
        <v>4337.413333333333</v>
      </c>
      <c r="AQ4" s="70">
        <v>4337.413333333333</v>
      </c>
      <c r="AR4" s="70">
        <v>4337.413333333333</v>
      </c>
      <c r="AS4" s="70">
        <v>4337.413333333333</v>
      </c>
      <c r="AT4" s="70">
        <v>4337.413333333333</v>
      </c>
      <c r="AU4" s="70">
        <v>4337.413333333333</v>
      </c>
      <c r="AV4" s="70">
        <v>4337.413333333333</v>
      </c>
      <c r="AW4" s="70">
        <v>4337.413333333333</v>
      </c>
      <c r="AX4" s="70">
        <v>4337.413333333333</v>
      </c>
      <c r="AY4" s="70">
        <v>4337.413333333333</v>
      </c>
      <c r="AZ4" s="70">
        <v>4337.413333333333</v>
      </c>
      <c r="BA4" s="70">
        <v>4337.413333333333</v>
      </c>
      <c r="BB4" s="70">
        <v>4337.413333333333</v>
      </c>
      <c r="BC4" s="70">
        <v>4337.413333333333</v>
      </c>
      <c r="BD4" s="70">
        <v>4337.413333333333</v>
      </c>
      <c r="BE4" s="70">
        <v>4337.413333333333</v>
      </c>
      <c r="BF4" s="70">
        <v>4337.413333333333</v>
      </c>
      <c r="BG4" s="70">
        <v>4337.413333333333</v>
      </c>
      <c r="BH4" s="70">
        <v>4337.413333333333</v>
      </c>
      <c r="BI4" s="70">
        <v>4337.413333333333</v>
      </c>
      <c r="BJ4" s="70">
        <v>4337.413333333333</v>
      </c>
      <c r="BK4" s="70">
        <v>4337.413333333333</v>
      </c>
      <c r="BL4" s="70">
        <v>4337.413333333333</v>
      </c>
      <c r="BM4" s="70">
        <v>4337.413333333333</v>
      </c>
      <c r="BN4" s="70">
        <v>4337.413333333333</v>
      </c>
      <c r="BO4" s="70">
        <v>4337.413333333333</v>
      </c>
      <c r="BP4" s="70">
        <v>4337.413333333333</v>
      </c>
      <c r="BQ4" s="70">
        <v>4337.413333333333</v>
      </c>
      <c r="BR4" s="70">
        <v>4337.413333333333</v>
      </c>
      <c r="BS4" s="70">
        <v>4337.413333333333</v>
      </c>
      <c r="BT4" s="70">
        <v>4337.413333333333</v>
      </c>
      <c r="BU4" s="70">
        <v>4337.413333333333</v>
      </c>
      <c r="BV4" s="70">
        <v>4337.413333333333</v>
      </c>
      <c r="BW4" s="70">
        <v>4337.413333333333</v>
      </c>
      <c r="BX4" s="70">
        <v>4337.413333333333</v>
      </c>
      <c r="BY4" s="70">
        <v>4337.413333333333</v>
      </c>
      <c r="BZ4" s="70">
        <v>4337.413333333333</v>
      </c>
      <c r="CA4" s="70">
        <v>4337.413333333333</v>
      </c>
      <c r="CB4" s="70">
        <v>4337.413333333333</v>
      </c>
      <c r="CC4" s="70">
        <v>4337.413333333333</v>
      </c>
      <c r="CD4" s="76"/>
      <c r="CE4" s="76"/>
      <c r="CF4" s="76"/>
      <c r="CG4" s="76"/>
      <c r="CH4" s="76"/>
      <c r="CI4" s="76"/>
      <c r="CJ4" s="76"/>
      <c r="CK4" s="76"/>
      <c r="CL4" s="76"/>
      <c r="CM4" s="76"/>
      <c r="CN4" s="74"/>
    </row>
    <row r="5" spans="1:92" x14ac:dyDescent="0.25">
      <c r="A5" s="71" t="s">
        <v>51</v>
      </c>
      <c r="B5" s="72"/>
      <c r="C5" s="72"/>
      <c r="D5" s="72"/>
      <c r="E5" s="72"/>
      <c r="F5" s="72"/>
      <c r="G5" s="72">
        <v>4337.413333333333</v>
      </c>
      <c r="H5" s="72">
        <v>4337.413333333333</v>
      </c>
      <c r="I5" s="72">
        <v>4337.413333333333</v>
      </c>
      <c r="J5" s="72">
        <v>4337.413333333333</v>
      </c>
      <c r="K5" s="72">
        <v>4337.413333333333</v>
      </c>
      <c r="L5" s="72">
        <v>4337.413333333333</v>
      </c>
      <c r="M5" s="72">
        <v>4337.413333333333</v>
      </c>
      <c r="N5" s="72">
        <v>4337.413333333333</v>
      </c>
      <c r="O5" s="72">
        <v>4337.413333333333</v>
      </c>
      <c r="P5" s="72">
        <v>4337.413333333333</v>
      </c>
      <c r="Q5" s="72">
        <v>4337.413333333333</v>
      </c>
      <c r="R5" s="72">
        <v>4337.413333333333</v>
      </c>
      <c r="S5" s="72">
        <v>4337.413333333333</v>
      </c>
      <c r="T5" s="72">
        <v>4337.413333333333</v>
      </c>
      <c r="U5" s="72">
        <v>4337.413333333333</v>
      </c>
      <c r="V5" s="72">
        <v>4337.413333333333</v>
      </c>
      <c r="W5" s="72">
        <v>4337.413333333333</v>
      </c>
      <c r="X5" s="72">
        <v>4337.413333333333</v>
      </c>
      <c r="Y5" s="72">
        <v>4337.413333333333</v>
      </c>
      <c r="Z5" s="72">
        <v>4337.413333333333</v>
      </c>
      <c r="AA5" s="72">
        <v>4337.413333333333</v>
      </c>
      <c r="AB5" s="72">
        <v>4337.413333333333</v>
      </c>
      <c r="AC5" s="72">
        <v>4337.413333333333</v>
      </c>
      <c r="AD5" s="72">
        <v>4337.413333333333</v>
      </c>
      <c r="AE5" s="72">
        <v>4337.413333333333</v>
      </c>
      <c r="AF5" s="72">
        <v>4337.413333333333</v>
      </c>
      <c r="AG5" s="72">
        <v>4337.413333333333</v>
      </c>
      <c r="AH5" s="72">
        <v>4337.413333333333</v>
      </c>
      <c r="AI5" s="72">
        <v>4337.413333333333</v>
      </c>
      <c r="AJ5" s="72">
        <v>4337.413333333333</v>
      </c>
      <c r="AK5" s="72">
        <v>4337.413333333333</v>
      </c>
      <c r="AL5" s="72">
        <v>4337.413333333333</v>
      </c>
      <c r="AM5" s="72">
        <v>4337.413333333333</v>
      </c>
      <c r="AN5" s="72">
        <v>4337.413333333333</v>
      </c>
      <c r="AO5" s="72">
        <v>4337.413333333333</v>
      </c>
      <c r="AP5" s="72">
        <v>4337.413333333333</v>
      </c>
      <c r="AQ5" s="72">
        <v>4337.413333333333</v>
      </c>
      <c r="AR5" s="72">
        <v>4337.413333333333</v>
      </c>
      <c r="AS5" s="72">
        <v>4337.413333333333</v>
      </c>
      <c r="AT5" s="72">
        <v>4337.413333333333</v>
      </c>
      <c r="AU5" s="72">
        <v>4337.413333333333</v>
      </c>
      <c r="AV5" s="72">
        <v>4337.413333333333</v>
      </c>
      <c r="AW5" s="72">
        <v>4337.413333333333</v>
      </c>
      <c r="AX5" s="72">
        <v>4337.413333333333</v>
      </c>
      <c r="AY5" s="72">
        <v>4337.413333333333</v>
      </c>
      <c r="AZ5" s="72">
        <v>4337.413333333333</v>
      </c>
      <c r="BA5" s="72">
        <v>4337.413333333333</v>
      </c>
      <c r="BB5" s="72">
        <v>4337.413333333333</v>
      </c>
      <c r="BC5" s="72">
        <v>4337.413333333333</v>
      </c>
      <c r="BD5" s="72">
        <v>4337.413333333333</v>
      </c>
      <c r="BE5" s="72">
        <v>4337.413333333333</v>
      </c>
      <c r="BF5" s="72">
        <v>4337.413333333333</v>
      </c>
      <c r="BG5" s="72">
        <v>4337.413333333333</v>
      </c>
      <c r="BH5" s="72">
        <v>4337.413333333333</v>
      </c>
      <c r="BI5" s="72">
        <v>4337.413333333333</v>
      </c>
      <c r="BJ5" s="72">
        <v>4337.413333333333</v>
      </c>
      <c r="BK5" s="72">
        <v>4337.413333333333</v>
      </c>
      <c r="BL5" s="72">
        <v>4337.413333333333</v>
      </c>
      <c r="BM5" s="72">
        <v>4337.413333333333</v>
      </c>
      <c r="BN5" s="72">
        <v>4337.413333333333</v>
      </c>
      <c r="BO5" s="72">
        <v>4337.413333333333</v>
      </c>
      <c r="BP5" s="72">
        <v>4337.413333333333</v>
      </c>
      <c r="BQ5" s="72">
        <v>4337.413333333333</v>
      </c>
      <c r="BR5" s="72">
        <v>4337.413333333333</v>
      </c>
      <c r="BS5" s="72">
        <v>4337.413333333333</v>
      </c>
      <c r="BT5" s="72">
        <v>4337.413333333333</v>
      </c>
      <c r="BU5" s="72">
        <v>4337.413333333333</v>
      </c>
      <c r="BV5" s="72">
        <v>4337.413333333333</v>
      </c>
      <c r="BW5" s="72">
        <v>4337.413333333333</v>
      </c>
      <c r="BX5" s="72">
        <v>4337.413333333333</v>
      </c>
      <c r="BY5" s="72">
        <v>4337.413333333333</v>
      </c>
      <c r="BZ5" s="72">
        <v>4337.413333333333</v>
      </c>
      <c r="CA5" s="72">
        <v>4337.413333333333</v>
      </c>
      <c r="CB5" s="72">
        <v>4337.413333333333</v>
      </c>
      <c r="CC5" s="72">
        <v>4337.413333333333</v>
      </c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4"/>
    </row>
    <row r="6" spans="1:92" x14ac:dyDescent="0.25">
      <c r="A6" s="63"/>
      <c r="B6" s="63"/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63"/>
      <c r="AR6" s="63"/>
      <c r="AS6" s="63"/>
      <c r="AT6" s="63"/>
      <c r="AU6" s="63"/>
      <c r="AV6" s="63"/>
      <c r="AW6" s="63"/>
      <c r="AX6" s="63"/>
      <c r="AY6" s="63"/>
      <c r="AZ6" s="63"/>
      <c r="BA6" s="63"/>
      <c r="BB6" s="63"/>
      <c r="BC6" s="63"/>
      <c r="BD6" s="63"/>
      <c r="BE6" s="63"/>
      <c r="BF6" s="63"/>
      <c r="BG6" s="63"/>
      <c r="BH6" s="63"/>
      <c r="BI6" s="63"/>
      <c r="BJ6" s="63"/>
      <c r="BK6" s="63"/>
      <c r="BL6" s="63"/>
      <c r="BM6" s="63"/>
      <c r="BN6" s="63"/>
      <c r="BO6" s="63"/>
      <c r="BP6" s="63"/>
      <c r="BQ6" s="63"/>
      <c r="BR6" s="63"/>
      <c r="BS6" s="63"/>
      <c r="BT6" s="63"/>
      <c r="BU6" s="63"/>
      <c r="BV6" s="63"/>
      <c r="BW6" s="63"/>
      <c r="BX6" s="63"/>
      <c r="BY6" s="63"/>
      <c r="BZ6" s="63"/>
      <c r="CA6" s="63"/>
      <c r="CB6" s="63"/>
      <c r="CC6" s="63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</row>
    <row r="7" spans="1:92" x14ac:dyDescent="0.25">
      <c r="A7" s="63"/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3"/>
      <c r="CD7" s="74"/>
      <c r="CE7" s="74"/>
      <c r="CF7" s="74"/>
      <c r="CG7" s="74"/>
      <c r="CH7" s="74"/>
      <c r="CI7" s="74"/>
      <c r="CJ7" s="74"/>
      <c r="CK7" s="74"/>
      <c r="CL7" s="74"/>
      <c r="CM7" s="74"/>
      <c r="CN7" s="74"/>
    </row>
    <row r="8" spans="1:92" x14ac:dyDescent="0.25">
      <c r="A8" s="63"/>
      <c r="B8" s="63"/>
      <c r="C8" s="63"/>
      <c r="D8" s="63"/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74"/>
      <c r="CE8" s="74"/>
      <c r="CF8" s="74"/>
      <c r="CG8" s="74"/>
      <c r="CH8" s="74"/>
      <c r="CI8" s="74"/>
      <c r="CJ8" s="74"/>
      <c r="CK8" s="74"/>
      <c r="CL8" s="74"/>
      <c r="CM8" s="74"/>
      <c r="CN8" s="74"/>
    </row>
    <row r="9" spans="1:92" x14ac:dyDescent="0.25">
      <c r="A9" s="63"/>
      <c r="B9" s="63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/>
      <c r="CB9" s="63"/>
      <c r="CC9" s="63"/>
      <c r="CD9" s="74"/>
      <c r="CE9" s="74"/>
      <c r="CF9" s="74"/>
      <c r="CG9" s="74"/>
      <c r="CH9" s="74"/>
      <c r="CI9" s="74"/>
      <c r="CJ9" s="74"/>
      <c r="CK9" s="74"/>
      <c r="CL9" s="74"/>
      <c r="CM9" s="74"/>
      <c r="CN9" s="74"/>
    </row>
    <row r="10" spans="1:92" x14ac:dyDescent="0.25">
      <c r="A10" s="61"/>
      <c r="B10" s="62"/>
      <c r="C10" s="62"/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62"/>
      <c r="AJ10" s="62"/>
      <c r="AK10" s="62"/>
      <c r="AL10" s="62"/>
      <c r="AM10" s="62"/>
      <c r="AN10" s="62"/>
      <c r="AO10" s="62"/>
      <c r="AP10" s="62"/>
      <c r="AQ10" s="62"/>
      <c r="AR10" s="62"/>
      <c r="AS10" s="62"/>
      <c r="AT10" s="62"/>
      <c r="AU10" s="62"/>
      <c r="AV10" s="62"/>
      <c r="AW10" s="62"/>
      <c r="AX10" s="62"/>
      <c r="AY10" s="62"/>
      <c r="AZ10" s="62"/>
      <c r="BA10" s="62"/>
      <c r="BB10" s="62"/>
      <c r="BC10" s="62"/>
      <c r="BD10" s="62"/>
      <c r="BE10" s="62"/>
      <c r="BF10" s="62"/>
      <c r="BG10" s="62"/>
      <c r="BH10" s="62"/>
      <c r="BI10" s="62"/>
      <c r="BJ10" s="62"/>
      <c r="BK10" s="62"/>
      <c r="BL10" s="62"/>
      <c r="BM10" s="62"/>
      <c r="BN10" s="62"/>
      <c r="BO10" s="62"/>
      <c r="BP10" s="62"/>
      <c r="BQ10" s="62"/>
      <c r="BR10" s="62"/>
      <c r="BS10" s="62"/>
      <c r="BT10" s="62"/>
      <c r="BU10" s="62"/>
      <c r="BV10" s="62"/>
      <c r="BW10" s="62"/>
      <c r="BX10" s="62"/>
      <c r="BY10" s="62"/>
      <c r="BZ10" s="62"/>
      <c r="CA10" s="62"/>
      <c r="CB10" s="62"/>
      <c r="CC10" s="62"/>
      <c r="CD10" s="62"/>
      <c r="CE10" s="62"/>
      <c r="CF10" s="62"/>
      <c r="CG10" s="62"/>
      <c r="CH10" s="62"/>
      <c r="CI10" s="62"/>
      <c r="CJ10" s="62"/>
      <c r="CK10" s="62"/>
      <c r="CL10" s="62"/>
      <c r="CM10" s="62"/>
    </row>
    <row r="11" spans="1:92" x14ac:dyDescent="0.25">
      <c r="A11" s="59"/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G11" s="60"/>
      <c r="AH11" s="60"/>
      <c r="AI11" s="60"/>
      <c r="AJ11" s="60"/>
      <c r="AK11" s="60"/>
      <c r="AL11" s="60"/>
      <c r="AM11" s="60"/>
      <c r="AN11" s="60"/>
      <c r="AO11" s="60"/>
      <c r="AP11" s="60"/>
      <c r="AQ11" s="60"/>
      <c r="AR11" s="60"/>
      <c r="AS11" s="60"/>
      <c r="AT11" s="60"/>
      <c r="AU11" s="60"/>
      <c r="AV11" s="60"/>
      <c r="AW11" s="60"/>
      <c r="AX11" s="60"/>
      <c r="AY11" s="60"/>
      <c r="AZ11" s="60"/>
      <c r="BA11" s="60"/>
      <c r="BB11" s="60"/>
      <c r="BC11" s="60"/>
      <c r="BD11" s="60"/>
      <c r="BE11" s="60"/>
      <c r="BF11" s="60"/>
      <c r="BG11" s="60"/>
      <c r="BH11" s="60"/>
      <c r="BI11" s="60"/>
      <c r="BJ11" s="60"/>
      <c r="BK11" s="60"/>
      <c r="BL11" s="60"/>
      <c r="BM11" s="60"/>
      <c r="BN11" s="60"/>
      <c r="BO11" s="60"/>
      <c r="BP11" s="60"/>
      <c r="BQ11" s="60"/>
      <c r="BR11" s="60"/>
      <c r="BS11" s="60"/>
      <c r="BT11" s="60"/>
      <c r="BU11" s="60"/>
      <c r="BV11" s="60"/>
      <c r="BW11" s="60"/>
      <c r="BX11" s="60"/>
      <c r="BY11" s="60"/>
      <c r="BZ11" s="60"/>
      <c r="CA11" s="60"/>
      <c r="CB11" s="60"/>
      <c r="CC11" s="60"/>
      <c r="CD11" s="60"/>
      <c r="CE11" s="60"/>
      <c r="CF11" s="60"/>
      <c r="CG11" s="60"/>
      <c r="CH11" s="60"/>
      <c r="CI11" s="60"/>
      <c r="CJ11" s="60"/>
      <c r="CK11" s="60"/>
      <c r="CL11" s="60"/>
      <c r="CM11" s="60"/>
    </row>
    <row r="12" spans="1:92" x14ac:dyDescent="0.25">
      <c r="A12" s="61"/>
      <c r="B12" s="62"/>
      <c r="C12" s="62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2"/>
      <c r="AC12" s="62"/>
      <c r="AD12" s="62"/>
      <c r="AE12" s="62"/>
      <c r="AF12" s="62"/>
      <c r="AG12" s="62"/>
      <c r="AH12" s="62"/>
      <c r="AI12" s="62"/>
      <c r="AJ12" s="62"/>
      <c r="AK12" s="62"/>
      <c r="AL12" s="62"/>
      <c r="AM12" s="62"/>
      <c r="AN12" s="62"/>
      <c r="AO12" s="62"/>
      <c r="AP12" s="62"/>
      <c r="AQ12" s="62"/>
      <c r="AR12" s="62"/>
      <c r="AS12" s="62"/>
      <c r="AT12" s="62"/>
      <c r="AU12" s="62"/>
      <c r="AV12" s="62"/>
      <c r="AW12" s="62"/>
      <c r="AX12" s="62"/>
      <c r="AY12" s="62"/>
      <c r="AZ12" s="62"/>
      <c r="BA12" s="62"/>
      <c r="BB12" s="62"/>
      <c r="BC12" s="62"/>
      <c r="BD12" s="62"/>
      <c r="BE12" s="62"/>
      <c r="BF12" s="62"/>
      <c r="BG12" s="62"/>
      <c r="BH12" s="62"/>
      <c r="BI12" s="62"/>
      <c r="BJ12" s="62"/>
      <c r="BK12" s="62"/>
      <c r="BL12" s="62"/>
      <c r="BM12" s="62"/>
      <c r="BN12" s="62"/>
      <c r="BO12" s="62"/>
      <c r="BP12" s="62"/>
      <c r="BQ12" s="62"/>
      <c r="BR12" s="62"/>
      <c r="BS12" s="62"/>
      <c r="BT12" s="62"/>
      <c r="BU12" s="62"/>
      <c r="BV12" s="62"/>
      <c r="BW12" s="62"/>
      <c r="BX12" s="62"/>
      <c r="BY12" s="62"/>
      <c r="BZ12" s="62"/>
      <c r="CA12" s="62"/>
      <c r="CB12" s="62"/>
      <c r="CC12" s="62"/>
      <c r="CD12" s="62"/>
      <c r="CE12" s="62"/>
      <c r="CF12" s="62"/>
      <c r="CG12" s="62"/>
      <c r="CH12" s="62"/>
      <c r="CI12" s="62"/>
      <c r="CJ12" s="62"/>
      <c r="CK12" s="62"/>
      <c r="CL12" s="62"/>
      <c r="CM12" s="62"/>
    </row>
    <row r="13" spans="1:92" x14ac:dyDescent="0.25">
      <c r="A13" s="59"/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60"/>
      <c r="AG13" s="60"/>
      <c r="AH13" s="60"/>
      <c r="AI13" s="60"/>
      <c r="AJ13" s="60"/>
      <c r="AK13" s="60"/>
      <c r="AL13" s="60"/>
      <c r="AM13" s="60"/>
      <c r="AN13" s="60"/>
      <c r="AO13" s="60"/>
      <c r="AP13" s="60"/>
      <c r="AQ13" s="60"/>
      <c r="AR13" s="60"/>
      <c r="AS13" s="60"/>
      <c r="AT13" s="60"/>
      <c r="AU13" s="60"/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  <c r="BG13" s="60"/>
      <c r="BH13" s="60"/>
      <c r="BI13" s="60"/>
      <c r="BJ13" s="60"/>
      <c r="BK13" s="60"/>
      <c r="BL13" s="60"/>
      <c r="BM13" s="60"/>
      <c r="BN13" s="60"/>
      <c r="BO13" s="60"/>
      <c r="BP13" s="60"/>
      <c r="BQ13" s="60"/>
      <c r="BR13" s="60"/>
      <c r="BS13" s="60"/>
      <c r="BT13" s="60"/>
      <c r="BU13" s="60"/>
      <c r="BV13" s="60"/>
      <c r="BW13" s="60"/>
      <c r="BX13" s="60"/>
      <c r="BY13" s="60"/>
      <c r="BZ13" s="60"/>
      <c r="CA13" s="60"/>
      <c r="CB13" s="60"/>
      <c r="CC13" s="60"/>
      <c r="CD13" s="60"/>
      <c r="CE13" s="60"/>
      <c r="CF13" s="60"/>
      <c r="CG13" s="60"/>
      <c r="CH13" s="60"/>
      <c r="CI13" s="60"/>
      <c r="CJ13" s="60"/>
      <c r="CK13" s="60"/>
      <c r="CL13" s="60"/>
      <c r="CM13" s="60"/>
    </row>
    <row r="14" spans="1:92" x14ac:dyDescent="0.25">
      <c r="A14" s="61"/>
      <c r="B14" s="62"/>
      <c r="C14" s="62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62"/>
      <c r="AU14" s="62"/>
      <c r="AV14" s="62"/>
      <c r="AW14" s="62"/>
      <c r="AX14" s="62"/>
      <c r="AY14" s="62"/>
      <c r="AZ14" s="62"/>
      <c r="BA14" s="62"/>
      <c r="BB14" s="62"/>
      <c r="BC14" s="62"/>
      <c r="BD14" s="62"/>
      <c r="BE14" s="62"/>
      <c r="BF14" s="62"/>
      <c r="BG14" s="62"/>
      <c r="BH14" s="62"/>
      <c r="BI14" s="62"/>
      <c r="BJ14" s="62"/>
      <c r="BK14" s="62"/>
      <c r="BL14" s="62"/>
      <c r="BM14" s="62"/>
      <c r="BN14" s="62"/>
      <c r="BO14" s="62"/>
      <c r="BP14" s="62"/>
      <c r="BQ14" s="62"/>
      <c r="BR14" s="62"/>
      <c r="BS14" s="62"/>
      <c r="BT14" s="62"/>
      <c r="BU14" s="62"/>
      <c r="BV14" s="62"/>
      <c r="BW14" s="62"/>
      <c r="BX14" s="62"/>
      <c r="BY14" s="62"/>
      <c r="BZ14" s="62"/>
      <c r="CA14" s="62"/>
      <c r="CB14" s="62"/>
      <c r="CC14" s="62"/>
      <c r="CD14" s="62"/>
      <c r="CE14" s="62"/>
      <c r="CF14" s="62"/>
      <c r="CG14" s="62"/>
      <c r="CH14" s="62"/>
      <c r="CI14" s="62"/>
      <c r="CJ14" s="62"/>
      <c r="CK14" s="62"/>
      <c r="CL14" s="62"/>
      <c r="CM14" s="62"/>
    </row>
    <row r="15" spans="1:92" x14ac:dyDescent="0.25">
      <c r="A15" s="61"/>
      <c r="B15" s="62"/>
      <c r="C15" s="62"/>
      <c r="D15" s="62"/>
      <c r="E15" s="62"/>
      <c r="F15" s="62"/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 s="62"/>
      <c r="AM15" s="62"/>
      <c r="AN15" s="62"/>
      <c r="AO15" s="62"/>
      <c r="AP15" s="62"/>
      <c r="AQ15" s="62"/>
      <c r="AR15" s="62"/>
      <c r="AS15" s="62"/>
      <c r="AT15" s="62"/>
      <c r="AU15" s="62"/>
      <c r="AV15" s="62"/>
      <c r="AW15" s="62"/>
      <c r="AX15" s="62"/>
      <c r="AY15" s="62"/>
      <c r="AZ15" s="62"/>
      <c r="BA15" s="62"/>
      <c r="BB15" s="62"/>
      <c r="BC15" s="62"/>
      <c r="BD15" s="62"/>
      <c r="BE15" s="62"/>
      <c r="BF15" s="62"/>
      <c r="BG15" s="62"/>
      <c r="BH15" s="62"/>
      <c r="BI15" s="62"/>
      <c r="BJ15" s="62"/>
      <c r="BK15" s="62"/>
      <c r="BL15" s="62"/>
      <c r="BM15" s="62"/>
      <c r="BN15" s="62"/>
      <c r="BO15" s="62"/>
      <c r="BP15" s="62"/>
      <c r="BQ15" s="62"/>
      <c r="BR15" s="62"/>
      <c r="BS15" s="62"/>
      <c r="BT15" s="62"/>
      <c r="BU15" s="62"/>
      <c r="BV15" s="62"/>
      <c r="BW15" s="62"/>
      <c r="BX15" s="62"/>
      <c r="BY15" s="62"/>
      <c r="BZ15" s="62"/>
      <c r="CA15" s="62"/>
      <c r="CB15" s="62"/>
      <c r="CC15" s="62"/>
      <c r="CD15" s="62"/>
      <c r="CE15" s="62"/>
      <c r="CF15" s="62"/>
      <c r="CG15" s="62"/>
      <c r="CH15" s="62"/>
      <c r="CI15" s="62"/>
      <c r="CJ15" s="62"/>
      <c r="CK15" s="62"/>
      <c r="CL15" s="62"/>
      <c r="CM15" s="62"/>
    </row>
    <row r="16" spans="1:92" x14ac:dyDescent="0.25">
      <c r="A16" s="59"/>
      <c r="B16" s="60"/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60"/>
      <c r="AG16" s="60"/>
      <c r="AH16" s="60"/>
      <c r="AI16" s="60"/>
      <c r="AJ16" s="60"/>
      <c r="AK16" s="60"/>
      <c r="AL16" s="60"/>
      <c r="AM16" s="60"/>
      <c r="AN16" s="60"/>
      <c r="AO16" s="60"/>
      <c r="AP16" s="60"/>
      <c r="AQ16" s="60"/>
      <c r="AR16" s="60"/>
      <c r="AS16" s="60"/>
      <c r="AT16" s="60"/>
      <c r="AU16" s="60"/>
      <c r="AV16" s="60"/>
      <c r="AW16" s="60"/>
      <c r="AX16" s="60"/>
      <c r="AY16" s="60"/>
      <c r="AZ16" s="60"/>
      <c r="BA16" s="60"/>
      <c r="BB16" s="60"/>
      <c r="BC16" s="60"/>
      <c r="BD16" s="60"/>
      <c r="BE16" s="60"/>
      <c r="BF16" s="60"/>
      <c r="BG16" s="60"/>
      <c r="BH16" s="60"/>
      <c r="BI16" s="60"/>
      <c r="BJ16" s="60"/>
      <c r="BK16" s="60"/>
      <c r="BL16" s="60"/>
      <c r="BM16" s="60"/>
      <c r="BN16" s="60"/>
      <c r="BO16" s="60"/>
      <c r="BP16" s="60"/>
      <c r="BQ16" s="60"/>
      <c r="BR16" s="60"/>
      <c r="BS16" s="60"/>
      <c r="BT16" s="60"/>
      <c r="BU16" s="60"/>
      <c r="BV16" s="60"/>
      <c r="BW16" s="60"/>
      <c r="BX16" s="60"/>
      <c r="BY16" s="60"/>
      <c r="BZ16" s="60"/>
      <c r="CA16" s="60"/>
      <c r="CB16" s="60"/>
      <c r="CC16" s="60"/>
      <c r="CD16" s="60"/>
      <c r="CE16" s="60"/>
      <c r="CF16" s="60"/>
      <c r="CG16" s="60"/>
      <c r="CH16" s="60"/>
      <c r="CI16" s="60"/>
      <c r="CJ16" s="60"/>
      <c r="CK16" s="60"/>
      <c r="CL16" s="60"/>
      <c r="CM16" s="60"/>
    </row>
    <row r="17" spans="1:91" x14ac:dyDescent="0.25">
      <c r="A17" s="61"/>
      <c r="B17" s="62"/>
      <c r="C17" s="62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62"/>
      <c r="AU17" s="62"/>
      <c r="AV17" s="62"/>
      <c r="AW17" s="62"/>
      <c r="AX17" s="62"/>
      <c r="AY17" s="62"/>
      <c r="AZ17" s="62"/>
      <c r="BA17" s="62"/>
      <c r="BB17" s="62"/>
      <c r="BC17" s="62"/>
      <c r="BD17" s="62"/>
      <c r="BE17" s="62"/>
      <c r="BF17" s="62"/>
      <c r="BG17" s="62"/>
      <c r="BH17" s="62"/>
      <c r="BI17" s="62"/>
      <c r="BJ17" s="62"/>
      <c r="BK17" s="62"/>
      <c r="BL17" s="62"/>
      <c r="BM17" s="62"/>
      <c r="BN17" s="62"/>
      <c r="BO17" s="62"/>
      <c r="BP17" s="62"/>
      <c r="BQ17" s="62"/>
      <c r="BR17" s="62"/>
      <c r="BS17" s="62"/>
      <c r="BT17" s="62"/>
      <c r="BU17" s="62"/>
      <c r="BV17" s="62"/>
      <c r="BW17" s="62"/>
      <c r="BX17" s="62"/>
      <c r="BY17" s="62"/>
      <c r="BZ17" s="62"/>
      <c r="CA17" s="62"/>
      <c r="CB17" s="62"/>
      <c r="CC17" s="62"/>
      <c r="CD17" s="62"/>
      <c r="CE17" s="62"/>
      <c r="CF17" s="62"/>
      <c r="CG17" s="62"/>
      <c r="CH17" s="62"/>
      <c r="CI17" s="62"/>
      <c r="CJ17" s="62"/>
      <c r="CK17" s="62"/>
      <c r="CL17" s="62"/>
      <c r="CM17" s="62"/>
    </row>
    <row r="18" spans="1:91" s="21" customFormat="1" x14ac:dyDescent="0.25">
      <c r="A18" s="77"/>
      <c r="B18" s="75"/>
      <c r="C18" s="75"/>
      <c r="D18" s="75"/>
      <c r="E18" s="75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5"/>
      <c r="CA18" s="75"/>
      <c r="CB18" s="75"/>
      <c r="CC18" s="75"/>
      <c r="CD18" s="75"/>
      <c r="CE18" s="75"/>
      <c r="CF18" s="75"/>
      <c r="CG18" s="75"/>
      <c r="CH18" s="75"/>
      <c r="CI18" s="75"/>
      <c r="CJ18" s="75"/>
      <c r="CK18" s="75"/>
      <c r="CL18" s="75"/>
      <c r="CM18" s="75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10"/>
  <sheetViews>
    <sheetView workbookViewId="0">
      <selection activeCell="C7" sqref="C7"/>
    </sheetView>
  </sheetViews>
  <sheetFormatPr defaultColWidth="0" defaultRowHeight="15" zeroHeight="1" x14ac:dyDescent="0.25"/>
  <cols>
    <col min="1" max="1" width="20.5703125" style="18" bestFit="1" customWidth="1"/>
    <col min="2" max="2" width="12.42578125" style="18" bestFit="1" customWidth="1"/>
    <col min="3" max="3" width="15.42578125" style="18" bestFit="1" customWidth="1"/>
    <col min="4" max="4" width="0" style="18" hidden="1" customWidth="1"/>
    <col min="5" max="16384" width="9.140625" style="18" hidden="1"/>
  </cols>
  <sheetData>
    <row r="1" spans="1:4" ht="15.75" thickBot="1" x14ac:dyDescent="0.3">
      <c r="A1" s="7" t="s">
        <v>10</v>
      </c>
      <c r="B1" s="8" t="s">
        <v>12</v>
      </c>
      <c r="C1" s="8" t="s">
        <v>13</v>
      </c>
      <c r="D1" s="19"/>
    </row>
    <row r="2" spans="1:4" ht="15.75" thickTop="1" x14ac:dyDescent="0.25">
      <c r="A2" s="45" t="s">
        <v>43</v>
      </c>
      <c r="B2" s="46">
        <v>1.11E-2</v>
      </c>
      <c r="C2" s="19">
        <f t="shared" ref="C2" si="0">1+B2</f>
        <v>1.0111000000000001</v>
      </c>
      <c r="D2" s="19"/>
    </row>
    <row r="3" spans="1:4" x14ac:dyDescent="0.25">
      <c r="A3" s="24" t="s">
        <v>14</v>
      </c>
      <c r="B3" s="19">
        <v>5.0000000000000001E-3</v>
      </c>
      <c r="C3" s="19">
        <f t="shared" ref="C3:C6" si="1">1+B3</f>
        <v>1.0049999999999999</v>
      </c>
      <c r="D3" s="19"/>
    </row>
    <row r="4" spans="1:4" x14ac:dyDescent="0.25">
      <c r="A4" s="24" t="s">
        <v>15</v>
      </c>
      <c r="B4" s="19">
        <v>2.3E-2</v>
      </c>
      <c r="C4" s="19">
        <f t="shared" si="1"/>
        <v>1.0229999999999999</v>
      </c>
      <c r="D4" s="19"/>
    </row>
    <row r="5" spans="1:4" x14ac:dyDescent="0.25">
      <c r="A5" s="24" t="s">
        <v>16</v>
      </c>
      <c r="B5" s="19">
        <v>3.1E-2</v>
      </c>
      <c r="C5" s="19">
        <f t="shared" si="1"/>
        <v>1.0309999999999999</v>
      </c>
      <c r="D5" s="19"/>
    </row>
    <row r="6" spans="1:4" x14ac:dyDescent="0.25">
      <c r="A6" s="24" t="s">
        <v>17</v>
      </c>
      <c r="B6" s="19">
        <v>1.4999999999999999E-2</v>
      </c>
      <c r="C6" s="19">
        <f t="shared" si="1"/>
        <v>1.0149999999999999</v>
      </c>
      <c r="D6" s="19"/>
    </row>
    <row r="7" spans="1:4" x14ac:dyDescent="0.25">
      <c r="A7" s="24" t="s">
        <v>18</v>
      </c>
      <c r="B7" s="19">
        <v>8.0000000000000004E-4</v>
      </c>
      <c r="C7" s="19">
        <f>1+B7</f>
        <v>1.0007999999999999</v>
      </c>
      <c r="D7" s="19"/>
    </row>
    <row r="8" spans="1:4" x14ac:dyDescent="0.25">
      <c r="A8" s="24" t="s">
        <v>39</v>
      </c>
      <c r="B8" s="21">
        <v>-3.8E-3</v>
      </c>
      <c r="C8" s="19">
        <f t="shared" ref="C8:C10" si="2">1+B8</f>
        <v>0.99619999999999997</v>
      </c>
      <c r="D8" s="19"/>
    </row>
    <row r="9" spans="1:4" x14ac:dyDescent="0.25">
      <c r="A9" s="24" t="s">
        <v>40</v>
      </c>
      <c r="B9" s="21">
        <v>1.2699999999999999E-2</v>
      </c>
      <c r="C9" s="19">
        <f t="shared" si="2"/>
        <v>1.0126999999999999</v>
      </c>
    </row>
    <row r="10" spans="1:4" x14ac:dyDescent="0.25">
      <c r="A10" s="26" t="s">
        <v>49</v>
      </c>
      <c r="B10" s="21">
        <v>1.7500000000000002E-2</v>
      </c>
      <c r="C10" s="21">
        <f t="shared" si="2"/>
        <v>1.0175000000000001</v>
      </c>
    </row>
  </sheetData>
  <sheetProtection password="DFE9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7</vt:i4>
      </vt:variant>
    </vt:vector>
  </HeadingPairs>
  <TitlesOfParts>
    <vt:vector size="7" baseType="lpstr">
      <vt:lpstr>Grundlag</vt:lpstr>
      <vt:lpstr>Faktiske driftsomkostninger</vt:lpstr>
      <vt:lpstr>Investeringer</vt:lpstr>
      <vt:lpstr>Finansielle omkostninger</vt:lpstr>
      <vt:lpstr>Ikke-påvirkelige omkostninger</vt:lpstr>
      <vt:lpstr>Gen. inv. 2015-niveau</vt:lpstr>
      <vt:lpstr>Pristalsregulering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Nikos Vourexacis (KFST)</cp:lastModifiedBy>
  <dcterms:created xsi:type="dcterms:W3CDTF">2016-02-18T09:14:14Z</dcterms:created>
  <dcterms:modified xsi:type="dcterms:W3CDTF">2018-03-09T09:59:15Z</dcterms:modified>
</cp:coreProperties>
</file>