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D3" i="16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<sst xmlns="http://schemas.openxmlformats.org/spreadsheetml/2006/main" count="109" uniqueCount="75">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</sst>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10582886.259827999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332140.46293599997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162497.03155199997</v>
      </c>
      <c r="C4" t="s">
        <v>11</v>
      </c>
    </row>
    <row r="5" spans="1:3" s="26" customFormat="1" x14ac:dyDescent="0.25">
      <c r="A5" s="3" t="s">
        <v>12</v>
      </c>
      <c r="B5" s="48">
        <f>SUM(B2:B4)</f>
        <v>11077523.754316</v>
      </c>
      <c r="C5" s="61" t="s">
        <v>11</v>
      </c>
    </row>
    <row r="6" spans="1:3" x14ac:dyDescent="0.25">
      <c r="A6" s="47" t="s">
        <v>0</v>
      </c>
      <c r="B6" s="38">
        <f>Investeringer!E3</f>
        <v>8279591.6141012842</v>
      </c>
      <c r="C6" s="23" t="s">
        <v>11</v>
      </c>
    </row>
    <row r="7" spans="1:3" x14ac:dyDescent="0.25">
      <c r="A7" s="4" t="s">
        <v>1</v>
      </c>
      <c r="B7" s="35">
        <f>Investeringer!F3</f>
        <v>1710436.0508076046</v>
      </c>
      <c r="C7" t="s">
        <v>11</v>
      </c>
    </row>
    <row r="8" spans="1:3" x14ac:dyDescent="0.25">
      <c r="A8" s="4" t="s">
        <v>2</v>
      </c>
      <c r="B8" s="35">
        <f>Investeringer!G3</f>
        <v>245569.74001204583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2754517</v>
      </c>
      <c r="C9" t="s">
        <v>11</v>
      </c>
    </row>
    <row r="10" spans="1:3" s="22" customFormat="1" x14ac:dyDescent="0.25">
      <c r="A10" s="3" t="s">
        <v>47</v>
      </c>
      <c r="B10" s="48">
        <f>SUM(B6:B9)</f>
        <v>12990114.404920936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17098548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17098548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41166186.159236938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41530578.5359101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11734317</v>
      </c>
      <c r="C2" s="49">
        <v>0</v>
      </c>
      <c r="D2" s="49">
        <f>B2+C2</f>
        <v>11734317</v>
      </c>
      <c r="E2" s="50">
        <f>D2</f>
        <v>11734317</v>
      </c>
      <c r="F2" s="49">
        <v>11577274.326065969</v>
      </c>
      <c r="G2" s="49">
        <v>0</v>
      </c>
      <c r="H2" s="49">
        <f>F2-G2</f>
        <v>11577274.326065969</v>
      </c>
      <c r="I2" s="49">
        <f>AVERAGEIF(E2:E4,"&lt;&gt;0")</f>
        <v>10582886.259827999</v>
      </c>
      <c r="J2" s="49">
        <v>9688791.0114848409</v>
      </c>
      <c r="K2" s="39">
        <f>IF(H2&gt;I2,IF(I2&gt;J2,I2,J2),H2)</f>
        <v>10582886.259827999</v>
      </c>
    </row>
    <row r="3" spans="1:11" s="23" customFormat="1" x14ac:dyDescent="0.25">
      <c r="A3" s="28">
        <v>2014</v>
      </c>
      <c r="B3" s="49">
        <v>9633156</v>
      </c>
      <c r="C3" s="49"/>
      <c r="D3" s="49">
        <f t="shared" ref="D3:D4" si="0">B3+C3</f>
        <v>9633156</v>
      </c>
      <c r="E3" s="50">
        <f>D3*Pristalsregulering!C7</f>
        <v>9640862.5247999988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10212007</v>
      </c>
      <c r="C4" s="49"/>
      <c r="D4" s="49">
        <f t="shared" si="0"/>
        <v>10212007</v>
      </c>
      <c r="E4" s="50">
        <f>D4*Pristalsregulering!$C$6*Pristalsregulering!$C$7</f>
        <v>10373479.254683997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332140.46293599997</v>
      </c>
      <c r="E3" s="56">
        <f>SUM(D3:D3)</f>
        <v>332140.46293599997</v>
      </c>
    </row>
    <row r="4" spans="1:5" x14ac:dyDescent="0.25">
      <c r="A4" s="28">
        <v>2015</v>
      </c>
      <c r="B4" s="35">
        <v>264738</v>
      </c>
      <c r="C4" s="74">
        <f>B4</f>
        <v>264738</v>
      </c>
      <c r="D4" s="74"/>
      <c r="E4" s="54"/>
    </row>
    <row r="5" spans="1:5" x14ac:dyDescent="0.25">
      <c r="A5" s="28">
        <v>2014</v>
      </c>
      <c r="B5" s="35">
        <v>341507</v>
      </c>
      <c r="C5" s="74">
        <f>B5*Pristalsregulering!$C$7</f>
        <v>341780.20559999999</v>
      </c>
      <c r="D5" s="74"/>
      <c r="E5" s="45"/>
    </row>
    <row r="6" spans="1:5" x14ac:dyDescent="0.25">
      <c r="A6" s="28">
        <v>2013</v>
      </c>
      <c r="B6" s="35">
        <v>383834</v>
      </c>
      <c r="C6" s="74">
        <f>B6*Pristalsregulering!$C$7*Pristalsregulering!$C$6</f>
        <v>389903.18320799997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33504</v>
      </c>
      <c r="C3" s="42">
        <v>155280</v>
      </c>
      <c r="D3" s="42">
        <v>0</v>
      </c>
      <c r="E3" s="41">
        <f>B3</f>
        <v>33504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162497.03155199997</v>
      </c>
    </row>
    <row r="4" spans="1:8" x14ac:dyDescent="0.25">
      <c r="A4" s="31">
        <v>2014</v>
      </c>
      <c r="B4" s="41">
        <v>33198</v>
      </c>
      <c r="C4" s="42">
        <v>117600</v>
      </c>
      <c r="D4" s="42">
        <v>0</v>
      </c>
      <c r="E4" s="41">
        <f>B4*Pristalsregulering!$C$7</f>
        <v>33224.558399999994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32688</v>
      </c>
      <c r="C5" s="42">
        <v>112800</v>
      </c>
      <c r="D5" s="42">
        <v>0</v>
      </c>
      <c r="E5" s="41">
        <f>B5*Pristalsregulering!$C$7*Pristalsregulering!$C$6</f>
        <v>33204.862655999998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7605033.0529701123</v>
      </c>
      <c r="C3" s="38">
        <v>1651090.9866666668</v>
      </c>
      <c r="D3" s="40">
        <v>244636.57500000004</v>
      </c>
      <c r="E3" s="35">
        <f>B3*Pristalsregulering!C2*Pristalsregulering!C3*Pristalsregulering!C4*Pristalsregulering!C5*Pristalsregulering!C6*Pristalsregulering!C7</f>
        <v>8279591.6141012842</v>
      </c>
      <c r="F3" s="35">
        <v>1710436.0508076046</v>
      </c>
      <c r="G3" s="35">
        <f xml:space="preserve"> D3/Pristalsregulering!$C$8</f>
        <v>245569.74001204583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2754517</v>
      </c>
      <c r="D3" s="38">
        <v>0</v>
      </c>
      <c r="E3" s="40">
        <v>0</v>
      </c>
      <c r="F3" s="38">
        <f>B3</f>
        <v>0</v>
      </c>
      <c r="G3" s="38">
        <f>C3</f>
        <v>2754517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2754517</v>
      </c>
      <c r="L3" s="43">
        <f>AVERAGE(H3:H5)+AVERAGE(I3:I5)</f>
        <v>0</v>
      </c>
      <c r="M3" s="44">
        <f>SUM(J3:L3)</f>
        <v>2754517</v>
      </c>
      <c r="N3" s="23"/>
    </row>
    <row r="4" spans="1:14" x14ac:dyDescent="0.25">
      <c r="A4" s="28">
        <v>2014</v>
      </c>
      <c r="B4" s="45">
        <v>0</v>
      </c>
      <c r="C4" s="38">
        <v>2968087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2970461.4696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2910119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2956133.8016279996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223423</v>
      </c>
      <c r="D2" s="42">
        <v>117011</v>
      </c>
      <c r="E2" s="42">
        <v>0</v>
      </c>
      <c r="F2" s="42">
        <v>1370497</v>
      </c>
      <c r="G2" s="42">
        <v>15355094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17098548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2017-09-13T12:27:05Z</dcterms:modified>
</cp:coreProperties>
</file>