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0" yWindow="15" windowWidth="19200" windowHeight="4995" tabRatio="931" activeTab="1"/>
  </bookViews>
  <sheets>
    <sheet name="1. Forside" sheetId="1" r:id="rId1"/>
    <sheet name="Fane 2. Økonomisk ramme 2018" sheetId="4" r:id="rId2"/>
    <sheet name="Fane 3. Individuelt eff.krav" sheetId="8" r:id="rId3"/>
  </sheets>
  <calcPr calcId="145621"/>
</workbook>
</file>

<file path=xl/calcChain.xml><?xml version="1.0" encoding="utf-8"?>
<calcChain xmlns="http://schemas.openxmlformats.org/spreadsheetml/2006/main">
  <c r="E14" i="4" l="1"/>
  <c r="E20" i="4"/>
  <c r="E24" i="4" l="1"/>
  <c r="G8" i="8" l="1"/>
  <c r="G10" i="8" s="1"/>
  <c r="E23" i="4" s="1"/>
  <c r="E22" i="4" l="1"/>
  <c r="E25" i="4" l="1"/>
  <c r="G25" i="4" s="1"/>
  <c r="G28" i="4" s="1"/>
</calcChain>
</file>

<file path=xl/sharedStrings.xml><?xml version="1.0" encoding="utf-8"?>
<sst xmlns="http://schemas.openxmlformats.org/spreadsheetml/2006/main" count="57" uniqueCount="31">
  <si>
    <t>kr.</t>
  </si>
  <si>
    <t>Fane 2.2: Samlet økonomisk ramme for 2018</t>
  </si>
  <si>
    <t>Bilag A</t>
  </si>
  <si>
    <t>Indholdsfortegnelse</t>
  </si>
  <si>
    <t>Fane 3</t>
  </si>
  <si>
    <t>Samlet økonomisk ramme for 2018</t>
  </si>
  <si>
    <t>Individuelt effektiviseringskrav</t>
  </si>
  <si>
    <t>Generelt effektiviseringskrav</t>
  </si>
  <si>
    <t>Fane 4: Individuelt effektiviseringskrav</t>
  </si>
  <si>
    <t>Historisk over- eller underdækning</t>
  </si>
  <si>
    <t>Omkostninger i den økonomiske ramme for 2017</t>
  </si>
  <si>
    <t>Prisudvikling</t>
  </si>
  <si>
    <t>Økonomisk ramme for 2018</t>
  </si>
  <si>
    <t>Samlede omkostninger i alt</t>
  </si>
  <si>
    <t>Effektiviseringskrav</t>
  </si>
  <si>
    <t>pct.</t>
  </si>
  <si>
    <t>- heraf ikke-påvirkelige omkostninger</t>
  </si>
  <si>
    <t>Drifts- og anlægsomkostninger inkl. finansielle omkostninger</t>
  </si>
  <si>
    <t>Tillæg/fradrag for historisk over- eller underdækning</t>
  </si>
  <si>
    <t>- heraf driftomkostninger</t>
  </si>
  <si>
    <t>- heraf anlægsomkostninger inkl. finansielle omkostninger</t>
  </si>
  <si>
    <t>Prisudvikling og krav</t>
  </si>
  <si>
    <t>Beregningen af de enkelte komponenter for Varde Vandforsyning fremgår af selskabets tidligere bilag A og B.</t>
  </si>
  <si>
    <t>Beregningen af de enkelte komponenter for Esbjerg Vand fremgår af selskabets tidligere bilag A og B.</t>
  </si>
  <si>
    <t xml:space="preserve">Varde Vandforsyning </t>
  </si>
  <si>
    <t xml:space="preserve">Esbjerg Vand </t>
  </si>
  <si>
    <t>Til økonomisk ramme for 2018</t>
  </si>
  <si>
    <t xml:space="preserve">- Korrektion af ikke-påvirkelige omkostninger inkl. prisudvikling fra statusmeddelelse for 2018 </t>
  </si>
  <si>
    <t xml:space="preserve">Individuelt effektiviseringskrav efter fusion </t>
  </si>
  <si>
    <t xml:space="preserve">Oversigt over den økonomiske ramme for DIN Forsyning Vand </t>
  </si>
  <si>
    <t>Fane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</si>
</sst>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7" borderId="0" xfId="0" applyFill="1"/>
    <xf numFmtId="0" fontId="8" fillId="7" borderId="1" xfId="0" applyFont="1" applyFill="1" applyBorder="1" applyAlignment="1">
      <alignment wrapText="1"/>
    </xf>
    <xf numFmtId="0" fontId="8" fillId="7" borderId="4" xfId="0" applyFont="1" applyFill="1" applyBorder="1" applyAlignment="1">
      <alignment wrapText="1"/>
    </xf>
    <xf numFmtId="0" fontId="8" fillId="7" borderId="6" xfId="0" applyFont="1" applyFill="1" applyBorder="1" applyAlignment="1">
      <alignment wrapText="1"/>
    </xf>
    <xf numFmtId="0" fontId="8" fillId="7" borderId="1" xfId="0" applyFont="1" applyFill="1" applyBorder="1"/>
    <xf numFmtId="3" fontId="8" fillId="7" borderId="7" xfId="0" applyNumberFormat="1" applyFont="1" applyFill="1" applyBorder="1"/>
    <xf numFmtId="0" fontId="8" fillId="7" borderId="8" xfId="0" applyFont="1" applyFill="1" applyBorder="1" applyAlignment="1">
      <alignment wrapText="1"/>
    </xf>
    <xf numFmtId="0" fontId="8" fillId="7" borderId="7" xfId="0" applyFont="1" applyFill="1" applyBorder="1"/>
    <xf numFmtId="0" fontId="8" fillId="7" borderId="9" xfId="0" applyFont="1" applyFill="1" applyBorder="1"/>
    <xf numFmtId="0" fontId="8" fillId="7" borderId="1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9" fillId="2" borderId="0" xfId="0" applyFont="1" applyFill="1"/>
    <xf numFmtId="0" fontId="8" fillId="7" borderId="2" xfId="0" applyFont="1" applyFill="1" applyBorder="1" applyAlignment="1">
      <alignment horizontal="left"/>
    </xf>
    <xf numFmtId="0" fontId="8" fillId="7" borderId="11" xfId="0" applyFont="1" applyFill="1" applyBorder="1" applyAlignment="1">
      <alignment horizontal="left"/>
    </xf>
    <xf numFmtId="0" fontId="8" fillId="7" borderId="3" xfId="0" applyFont="1" applyFill="1" applyBorder="1" applyAlignment="1">
      <alignment horizontal="lef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4" borderId="1" xfId="0" applyNumberFormat="1" applyFont="1" applyFill="1" applyBorder="1" applyProtection="1">
      <protection locked="0"/>
    </xf>
    <xf numFmtId="3" fontId="8" fillId="7" borderId="1" xfId="0" applyNumberFormat="1" applyFont="1" applyFill="1" applyBorder="1" applyAlignment="1" applyProtection="1">
      <alignment wrapText="1"/>
      <protection locked="0"/>
    </xf>
    <xf numFmtId="3" fontId="8" fillId="7" borderId="1" xfId="0" applyNumberFormat="1" applyFont="1" applyFill="1" applyBorder="1" applyProtection="1">
      <protection locked="0"/>
    </xf>
    <xf numFmtId="2" fontId="8" fillId="7" borderId="1" xfId="0" applyNumberFormat="1" applyFont="1" applyFill="1" applyBorder="1" applyProtection="1">
      <protection locked="0"/>
    </xf>
    <xf numFmtId="0" fontId="8" fillId="7" borderId="2" xfId="0" quotePrefix="1" applyFont="1" applyFill="1" applyBorder="1" applyAlignment="1">
      <alignment horizontal="left"/>
    </xf>
    <xf numFmtId="0" fontId="8" fillId="7" borderId="11" xfId="0" quotePrefix="1" applyFont="1" applyFill="1" applyBorder="1" applyAlignment="1">
      <alignment horizontal="left"/>
    </xf>
    <xf numFmtId="0" fontId="8" fillId="7" borderId="3" xfId="0" quotePrefix="1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3" fontId="0" fillId="2" borderId="0" xfId="0" applyNumberFormat="1" applyFill="1"/>
    <xf numFmtId="0" fontId="13" fillId="3" borderId="11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left"/>
    </xf>
    <xf numFmtId="3" fontId="8" fillId="7" borderId="1" xfId="0" applyNumberFormat="1" applyFont="1" applyFill="1" applyBorder="1"/>
    <xf numFmtId="0" fontId="1" fillId="5" borderId="7" xfId="2" applyFont="1" applyFill="1" applyBorder="1" applyAlignment="1">
      <alignment horizontal="center"/>
    </xf>
    <xf numFmtId="0" fontId="1" fillId="5" borderId="0" xfId="2" applyFont="1" applyFill="1" applyBorder="1" applyAlignment="1">
      <alignment horizontal="center"/>
    </xf>
    <xf numFmtId="0" fontId="1" fillId="5" borderId="8" xfId="2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2" fillId="6" borderId="9" xfId="2" applyFont="1" applyFill="1" applyBorder="1" applyAlignment="1">
      <alignment horizontal="center"/>
    </xf>
    <xf numFmtId="0" fontId="12" fillId="6" borderId="12" xfId="2" applyFont="1" applyFill="1" applyBorder="1" applyAlignment="1">
      <alignment horizontal="center"/>
    </xf>
    <xf numFmtId="0" fontId="12" fillId="6" borderId="10" xfId="2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7" borderId="2" xfId="0" applyFont="1" applyFill="1" applyBorder="1" applyAlignment="1">
      <alignment horizontal="left" wrapText="1"/>
    </xf>
    <xf numFmtId="0" fontId="8" fillId="7" borderId="11" xfId="0" applyFont="1" applyFill="1" applyBorder="1" applyAlignment="1">
      <alignment horizontal="left" wrapText="1"/>
    </xf>
    <xf numFmtId="0" fontId="8" fillId="7" borderId="3" xfId="0" applyFont="1" applyFill="1" applyBorder="1" applyAlignment="1">
      <alignment horizontal="left" wrapText="1"/>
    </xf>
    <xf numFmtId="0" fontId="8" fillId="7" borderId="2" xfId="0" quotePrefix="1" applyFont="1" applyFill="1" applyBorder="1" applyAlignment="1">
      <alignment horizontal="left"/>
    </xf>
    <xf numFmtId="0" fontId="8" fillId="7" borderId="11" xfId="0" quotePrefix="1" applyFont="1" applyFill="1" applyBorder="1" applyAlignment="1">
      <alignment horizontal="left"/>
    </xf>
    <xf numFmtId="0" fontId="8" fillId="7" borderId="3" xfId="0" quotePrefix="1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8" fillId="7" borderId="11" xfId="0" applyFont="1" applyFill="1" applyBorder="1" applyAlignment="1">
      <alignment horizontal="left"/>
    </xf>
    <xf numFmtId="0" fontId="8" fillId="7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8" fillId="7" borderId="2" xfId="0" quotePrefix="1" applyFont="1" applyFill="1" applyBorder="1" applyAlignment="1">
      <alignment horizontal="left" wrapText="1"/>
    </xf>
    <xf numFmtId="0" fontId="8" fillId="7" borderId="11" xfId="0" quotePrefix="1" applyFont="1" applyFill="1" applyBorder="1" applyAlignment="1">
      <alignment horizontal="left" wrapText="1"/>
    </xf>
    <xf numFmtId="0" fontId="8" fillId="7" borderId="3" xfId="0" quotePrefix="1" applyFont="1" applyFill="1" applyBorder="1" applyAlignment="1">
      <alignment horizontal="left" wrapText="1"/>
    </xf>
    <xf numFmtId="3" fontId="0" fillId="0" borderId="0" xfId="0" applyNumberFormat="1"/>
  </cellXfs>
  <cellStyles count="3">
    <cellStyle name="Link" xfId="2" builtinId="8" customBuiltin="1"/>
    <cellStyle name="Normal" xfId="0" builtinId="0"/>
    <cellStyle name="Normal 12" xfId="1"/>
  </cellStyles>
  <dxfs count="0"/>
  <tableStyles count="0" defaultTableStyle="TableStyleMedium2" defaultPivotStyle="PivotStyleLight16"/>
  <colors>
    <mruColors>
      <color rgb="FF35B099"/>
      <color rgb="FF9E0B1D"/>
      <color rgb="FF212121"/>
      <color rgb="FFF2DCDB"/>
      <color rgb="FF650816"/>
      <color rgb="FF4C4C4C"/>
      <color rgb="FFBFBFBF"/>
      <color rgb="FFD9D9D9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0"/>
  <sheetViews>
    <sheetView view="pageLayout" zoomScale="70" zoomScaleNormal="100" zoomScalePageLayoutView="70" workbookViewId="0">
      <selection activeCell="D13" sqref="D13:G13"/>
    </sheetView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0" t="s">
        <v>2</v>
      </c>
      <c r="E6" s="40"/>
      <c r="F6" s="40"/>
      <c r="G6" s="40"/>
      <c r="H6" s="4"/>
      <c r="I6" s="1"/>
    </row>
    <row r="7" spans="1:9" ht="15" customHeight="1" x14ac:dyDescent="0.25">
      <c r="A7" s="1"/>
      <c r="B7" s="1"/>
      <c r="C7" s="4"/>
      <c r="D7" s="40"/>
      <c r="E7" s="40"/>
      <c r="F7" s="40"/>
      <c r="G7" s="40"/>
      <c r="H7" s="4"/>
      <c r="I7" s="1"/>
    </row>
    <row r="8" spans="1:9" ht="15.75" x14ac:dyDescent="0.25">
      <c r="A8" s="1"/>
      <c r="B8" s="1"/>
      <c r="C8" s="5"/>
      <c r="D8" s="42" t="s">
        <v>26</v>
      </c>
      <c r="E8" s="42"/>
      <c r="F8" s="42"/>
      <c r="G8" s="4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41" t="s">
        <v>3</v>
      </c>
      <c r="E11" s="41"/>
      <c r="F11" s="41"/>
      <c r="G11" s="4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30</v>
      </c>
      <c r="D13" s="37" t="s">
        <v>5</v>
      </c>
      <c r="E13" s="38"/>
      <c r="F13" s="38"/>
      <c r="G13" s="39"/>
      <c r="H13" s="1"/>
      <c r="I13" s="1"/>
    </row>
    <row r="14" spans="1:9" x14ac:dyDescent="0.25">
      <c r="A14" s="1"/>
      <c r="B14" s="1"/>
      <c r="C14" s="3" t="s">
        <v>4</v>
      </c>
      <c r="D14" s="43" t="s">
        <v>6</v>
      </c>
      <c r="E14" s="44"/>
      <c r="F14" s="44"/>
      <c r="G14" s="45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</sheetData>
  <mergeCells count="5">
    <mergeCell ref="D13:G13"/>
    <mergeCell ref="D6:G7"/>
    <mergeCell ref="D11:G11"/>
    <mergeCell ref="D8:G8"/>
    <mergeCell ref="D14:G14"/>
  </mergeCells>
  <hyperlinks>
    <hyperlink ref="D13:G13" location="'Fane 2. Økonomisk ramme 2018'!A1" display="Samlet økonomisk ramme for 2018"/>
    <hyperlink ref="D14:G14" location="'Fane 3. Individuelt eff.krav'!A1" display="Individuelt effektiviseringskrav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N62"/>
  <sheetViews>
    <sheetView tabSelected="1" view="pageLayout" topLeftCell="A4" zoomScale="90" zoomScaleNormal="100" zoomScalePageLayoutView="90" workbookViewId="0">
      <selection activeCell="E25" sqref="E25"/>
    </sheetView>
  </sheetViews>
  <sheetFormatPr defaultRowHeight="15" x14ac:dyDescent="0.25"/>
  <cols>
    <col min="1" max="1" width="5.140625" customWidth="1"/>
    <col min="2" max="2" width="10.140625" customWidth="1"/>
    <col min="4" max="4" width="27.5703125" customWidth="1"/>
    <col min="5" max="5" width="11.140625" customWidth="1"/>
    <col min="6" max="6" width="3.28515625" customWidth="1"/>
    <col min="7" max="7" width="10.85546875" customWidth="1"/>
    <col min="8" max="8" width="3.28515625" customWidth="1"/>
    <col min="9" max="9" width="7.140625" customWidth="1"/>
    <col min="14" max="14" width="10.42578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</row>
    <row r="3" spans="1:14" ht="15" customHeight="1" x14ac:dyDescent="0.25">
      <c r="A3" s="1"/>
      <c r="B3" s="46" t="s">
        <v>1</v>
      </c>
      <c r="C3" s="46"/>
      <c r="D3" s="46"/>
      <c r="E3" s="46"/>
      <c r="F3" s="46"/>
      <c r="G3" s="46"/>
      <c r="H3" s="46"/>
      <c r="I3" s="1"/>
    </row>
    <row r="4" spans="1:14" ht="15" customHeight="1" x14ac:dyDescent="0.25">
      <c r="A4" s="1"/>
      <c r="B4" s="46"/>
      <c r="C4" s="46"/>
      <c r="D4" s="46"/>
      <c r="E4" s="46"/>
      <c r="F4" s="46"/>
      <c r="G4" s="46"/>
      <c r="H4" s="46"/>
      <c r="I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</row>
    <row r="8" spans="1:14" x14ac:dyDescent="0.25">
      <c r="A8" s="1"/>
      <c r="B8" s="65" t="s">
        <v>29</v>
      </c>
      <c r="C8" s="66"/>
      <c r="D8" s="66"/>
      <c r="E8" s="66"/>
      <c r="F8" s="66"/>
      <c r="G8" s="66"/>
      <c r="H8" s="67"/>
      <c r="I8" s="1"/>
    </row>
    <row r="9" spans="1:14" x14ac:dyDescent="0.25">
      <c r="A9" s="1"/>
      <c r="B9" s="31" t="s">
        <v>25</v>
      </c>
      <c r="C9" s="33"/>
      <c r="D9" s="33"/>
      <c r="E9" s="33"/>
      <c r="F9" s="33"/>
      <c r="G9" s="34"/>
      <c r="H9" s="35"/>
      <c r="I9" s="1"/>
    </row>
    <row r="10" spans="1:14" x14ac:dyDescent="0.25">
      <c r="A10" s="1"/>
      <c r="B10" s="47" t="s">
        <v>10</v>
      </c>
      <c r="C10" s="48"/>
      <c r="D10" s="49"/>
      <c r="E10" s="25">
        <v>119827572.39128681</v>
      </c>
      <c r="F10" s="7" t="s">
        <v>0</v>
      </c>
      <c r="G10" s="8"/>
      <c r="H10" s="9"/>
      <c r="I10" s="1"/>
    </row>
    <row r="11" spans="1:14" x14ac:dyDescent="0.25">
      <c r="A11" s="1"/>
      <c r="B11" s="50" t="s">
        <v>19</v>
      </c>
      <c r="C11" s="51"/>
      <c r="D11" s="52"/>
      <c r="E11" s="26">
        <v>26663934.735674191</v>
      </c>
      <c r="F11" s="7" t="s">
        <v>0</v>
      </c>
      <c r="G11" s="11"/>
      <c r="H11" s="12"/>
      <c r="I11" s="1"/>
    </row>
    <row r="12" spans="1:14" x14ac:dyDescent="0.25">
      <c r="A12" s="1"/>
      <c r="B12" s="50" t="s">
        <v>20</v>
      </c>
      <c r="C12" s="51"/>
      <c r="D12" s="52"/>
      <c r="E12" s="26">
        <v>47118890.629762843</v>
      </c>
      <c r="F12" s="7" t="s">
        <v>0</v>
      </c>
      <c r="G12" s="11"/>
      <c r="H12" s="12"/>
      <c r="I12" s="1"/>
    </row>
    <row r="13" spans="1:14" x14ac:dyDescent="0.25">
      <c r="A13" s="1"/>
      <c r="B13" s="50" t="s">
        <v>16</v>
      </c>
      <c r="C13" s="51"/>
      <c r="D13" s="52"/>
      <c r="E13" s="26">
        <v>46044747.025849774</v>
      </c>
      <c r="F13" s="7" t="s">
        <v>0</v>
      </c>
      <c r="G13" s="11"/>
      <c r="H13" s="12"/>
      <c r="I13" s="1"/>
    </row>
    <row r="14" spans="1:14" ht="28.5" customHeight="1" x14ac:dyDescent="0.25">
      <c r="A14" s="1"/>
      <c r="B14" s="68" t="s">
        <v>27</v>
      </c>
      <c r="C14" s="69"/>
      <c r="D14" s="70"/>
      <c r="E14" s="26">
        <f>-3158131-55267</f>
        <v>-3213398</v>
      </c>
      <c r="F14" s="7" t="s">
        <v>0</v>
      </c>
      <c r="G14" s="11"/>
      <c r="H14" s="12"/>
      <c r="I14" s="1"/>
      <c r="N14" s="71"/>
    </row>
    <row r="15" spans="1:14" x14ac:dyDescent="0.25">
      <c r="A15" s="1"/>
      <c r="B15" s="53" t="s">
        <v>24</v>
      </c>
      <c r="C15" s="54"/>
      <c r="D15" s="54"/>
      <c r="E15" s="54"/>
      <c r="F15" s="54"/>
      <c r="G15" s="54"/>
      <c r="H15" s="55"/>
      <c r="I15" s="1"/>
      <c r="N15" s="71"/>
    </row>
    <row r="16" spans="1:14" x14ac:dyDescent="0.25">
      <c r="A16" s="1"/>
      <c r="B16" s="28" t="s">
        <v>10</v>
      </c>
      <c r="C16" s="29"/>
      <c r="D16" s="30"/>
      <c r="E16" s="26">
        <v>32375190</v>
      </c>
      <c r="F16" s="7" t="s">
        <v>0</v>
      </c>
      <c r="G16" s="11"/>
      <c r="H16" s="12"/>
      <c r="I16" s="1"/>
      <c r="N16" s="71"/>
    </row>
    <row r="17" spans="1:9" x14ac:dyDescent="0.25">
      <c r="A17" s="1"/>
      <c r="B17" s="28" t="s">
        <v>19</v>
      </c>
      <c r="C17" s="29"/>
      <c r="D17" s="30"/>
      <c r="E17" s="26">
        <v>7438569</v>
      </c>
      <c r="F17" s="7" t="s">
        <v>0</v>
      </c>
      <c r="G17" s="11"/>
      <c r="H17" s="12"/>
      <c r="I17" s="1"/>
    </row>
    <row r="18" spans="1:9" x14ac:dyDescent="0.25">
      <c r="A18" s="1"/>
      <c r="B18" s="28" t="s">
        <v>20</v>
      </c>
      <c r="C18" s="29"/>
      <c r="D18" s="30"/>
      <c r="E18" s="26">
        <v>13880135</v>
      </c>
      <c r="F18" s="7" t="s">
        <v>0</v>
      </c>
      <c r="G18" s="11"/>
      <c r="H18" s="12"/>
      <c r="I18" s="1"/>
    </row>
    <row r="19" spans="1:9" x14ac:dyDescent="0.25">
      <c r="A19" s="1"/>
      <c r="B19" s="28" t="s">
        <v>16</v>
      </c>
      <c r="C19" s="29"/>
      <c r="D19" s="30"/>
      <c r="E19" s="26">
        <v>11056485</v>
      </c>
      <c r="F19" s="7" t="s">
        <v>0</v>
      </c>
      <c r="G19" s="11"/>
      <c r="H19" s="12"/>
      <c r="I19" s="1"/>
    </row>
    <row r="20" spans="1:9" ht="27.75" customHeight="1" x14ac:dyDescent="0.25">
      <c r="A20" s="1"/>
      <c r="B20" s="68" t="s">
        <v>27</v>
      </c>
      <c r="C20" s="69"/>
      <c r="D20" s="70"/>
      <c r="E20" s="26">
        <f>2065317+36143</f>
        <v>2101460</v>
      </c>
      <c r="F20" s="7" t="s">
        <v>0</v>
      </c>
      <c r="G20" s="11"/>
      <c r="H20" s="12"/>
      <c r="I20" s="1"/>
    </row>
    <row r="21" spans="1:9" x14ac:dyDescent="0.25">
      <c r="A21" s="1"/>
      <c r="B21" s="53" t="s">
        <v>21</v>
      </c>
      <c r="C21" s="54"/>
      <c r="D21" s="54"/>
      <c r="E21" s="54"/>
      <c r="F21" s="54"/>
      <c r="G21" s="54"/>
      <c r="H21" s="55"/>
      <c r="I21" s="1"/>
    </row>
    <row r="22" spans="1:9" x14ac:dyDescent="0.25">
      <c r="A22" s="1"/>
      <c r="B22" s="56" t="s">
        <v>11</v>
      </c>
      <c r="C22" s="57"/>
      <c r="D22" s="58"/>
      <c r="E22" s="26">
        <f>$E$10*0.0127+E16*0.0127</f>
        <v>1932975.0823693422</v>
      </c>
      <c r="F22" s="7" t="s">
        <v>0</v>
      </c>
      <c r="G22" s="13"/>
      <c r="H22" s="12"/>
      <c r="I22" s="1"/>
    </row>
    <row r="23" spans="1:9" x14ac:dyDescent="0.25">
      <c r="A23" s="1"/>
      <c r="B23" s="56" t="s">
        <v>6</v>
      </c>
      <c r="C23" s="57"/>
      <c r="D23" s="58"/>
      <c r="E23" s="26">
        <f>'Fane 3. Individuelt eff.krav'!G10*1.0127</f>
        <v>1333483.913310017</v>
      </c>
      <c r="F23" s="7" t="s">
        <v>0</v>
      </c>
      <c r="G23" s="13"/>
      <c r="H23" s="12"/>
      <c r="I23" s="1"/>
    </row>
    <row r="24" spans="1:9" x14ac:dyDescent="0.25">
      <c r="A24" s="1"/>
      <c r="B24" s="19" t="s">
        <v>7</v>
      </c>
      <c r="C24" s="20"/>
      <c r="D24" s="21"/>
      <c r="E24" s="26">
        <f>987133+282531</f>
        <v>1269664</v>
      </c>
      <c r="F24" s="7" t="s">
        <v>0</v>
      </c>
      <c r="G24" s="14"/>
      <c r="H24" s="15"/>
      <c r="I24" s="1"/>
    </row>
    <row r="25" spans="1:9" x14ac:dyDescent="0.25">
      <c r="A25" s="1"/>
      <c r="B25" s="59" t="s">
        <v>13</v>
      </c>
      <c r="C25" s="60"/>
      <c r="D25" s="61"/>
      <c r="E25" s="22">
        <f>$E$10+$E$22-$E$23-$E$24+E16+E14+E20</f>
        <v>150420651.56034613</v>
      </c>
      <c r="F25" s="16" t="s">
        <v>0</v>
      </c>
      <c r="G25" s="22">
        <f>E25</f>
        <v>150420651.56034613</v>
      </c>
      <c r="H25" s="16" t="s">
        <v>0</v>
      </c>
      <c r="I25" s="1"/>
    </row>
    <row r="26" spans="1:9" x14ac:dyDescent="0.25">
      <c r="A26" s="1"/>
      <c r="B26" s="53" t="s">
        <v>9</v>
      </c>
      <c r="C26" s="54"/>
      <c r="D26" s="54"/>
      <c r="E26" s="54"/>
      <c r="F26" s="54"/>
      <c r="G26" s="54"/>
      <c r="H26" s="55"/>
      <c r="I26" s="1"/>
    </row>
    <row r="27" spans="1:9" ht="15" customHeight="1" x14ac:dyDescent="0.25">
      <c r="A27" s="1"/>
      <c r="B27" s="62" t="s">
        <v>18</v>
      </c>
      <c r="C27" s="63"/>
      <c r="D27" s="64"/>
      <c r="E27" s="24">
        <v>0</v>
      </c>
      <c r="F27" s="16" t="s">
        <v>0</v>
      </c>
      <c r="G27" s="22">
        <v>0</v>
      </c>
      <c r="H27" s="16" t="s">
        <v>0</v>
      </c>
      <c r="I27" s="1"/>
    </row>
    <row r="28" spans="1:9" x14ac:dyDescent="0.25">
      <c r="A28" s="1"/>
      <c r="B28" s="53" t="s">
        <v>12</v>
      </c>
      <c r="C28" s="54"/>
      <c r="D28" s="54"/>
      <c r="E28" s="54"/>
      <c r="F28" s="55"/>
      <c r="G28" s="23">
        <f>G25+G27</f>
        <v>150420651.56034613</v>
      </c>
      <c r="H28" s="17" t="s">
        <v>0</v>
      </c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8" t="s">
        <v>23</v>
      </c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8" t="s">
        <v>22</v>
      </c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32"/>
      <c r="C32" s="32"/>
      <c r="D32" s="32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6"/>
      <c r="B56" s="6"/>
      <c r="C56" s="6"/>
      <c r="D56" s="6"/>
      <c r="E56" s="6"/>
      <c r="F56" s="6"/>
      <c r="G56" s="6"/>
      <c r="H56" s="6"/>
      <c r="I56" s="6"/>
    </row>
    <row r="57" spans="1:9" x14ac:dyDescent="0.25">
      <c r="A57" s="6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6"/>
      <c r="B58" s="6"/>
      <c r="C58" s="6"/>
      <c r="D58" s="6"/>
      <c r="E58" s="6"/>
      <c r="F58" s="6"/>
      <c r="G58" s="6"/>
      <c r="H58" s="6"/>
      <c r="I58" s="6"/>
    </row>
    <row r="59" spans="1:9" x14ac:dyDescent="0.25">
      <c r="A59" s="6"/>
      <c r="B59" s="6"/>
      <c r="C59" s="6"/>
      <c r="D59" s="6"/>
      <c r="E59" s="6"/>
      <c r="F59" s="6"/>
      <c r="G59" s="6"/>
      <c r="H59" s="6"/>
      <c r="I59" s="6"/>
    </row>
    <row r="60" spans="1:9" x14ac:dyDescent="0.25">
      <c r="A60" s="6"/>
      <c r="B60" s="6"/>
      <c r="C60" s="6"/>
      <c r="D60" s="6"/>
      <c r="E60" s="6"/>
      <c r="F60" s="6"/>
      <c r="G60" s="6"/>
      <c r="H60" s="6"/>
      <c r="I60" s="6"/>
    </row>
    <row r="61" spans="1:9" x14ac:dyDescent="0.25">
      <c r="A61" s="6"/>
      <c r="B61" s="6"/>
      <c r="C61" s="6"/>
      <c r="D61" s="6"/>
      <c r="E61" s="6"/>
      <c r="F61" s="6"/>
      <c r="G61" s="6"/>
      <c r="H61" s="6"/>
      <c r="I61" s="6"/>
    </row>
    <row r="62" spans="1:9" x14ac:dyDescent="0.25">
      <c r="A62" s="6"/>
      <c r="B62" s="6"/>
      <c r="C62" s="6"/>
      <c r="D62" s="6"/>
      <c r="E62" s="6"/>
      <c r="F62" s="6"/>
      <c r="G62" s="6"/>
      <c r="H62" s="6"/>
      <c r="I62" s="6"/>
    </row>
  </sheetData>
  <mergeCells count="16">
    <mergeCell ref="B3:H4"/>
    <mergeCell ref="B10:D10"/>
    <mergeCell ref="B11:D11"/>
    <mergeCell ref="B28:F28"/>
    <mergeCell ref="B22:D22"/>
    <mergeCell ref="B23:D23"/>
    <mergeCell ref="B25:D25"/>
    <mergeCell ref="B26:H26"/>
    <mergeCell ref="B27:D27"/>
    <mergeCell ref="B8:H8"/>
    <mergeCell ref="B13:D13"/>
    <mergeCell ref="B12:D12"/>
    <mergeCell ref="B15:H15"/>
    <mergeCell ref="B21:H21"/>
    <mergeCell ref="B14:D14"/>
    <mergeCell ref="B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44"/>
  <sheetViews>
    <sheetView view="pageLayout" topLeftCell="A7" zoomScaleNormal="100" workbookViewId="0">
      <selection activeCell="G9" sqref="G9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46" t="s">
        <v>8</v>
      </c>
      <c r="C3" s="46"/>
      <c r="D3" s="46"/>
      <c r="E3" s="46"/>
      <c r="F3" s="46"/>
      <c r="G3" s="46"/>
      <c r="H3" s="46"/>
      <c r="I3" s="1"/>
    </row>
    <row r="4" spans="1:9" ht="15" customHeight="1" x14ac:dyDescent="0.25">
      <c r="A4" s="1"/>
      <c r="B4" s="46"/>
      <c r="C4" s="46"/>
      <c r="D4" s="46"/>
      <c r="E4" s="46"/>
      <c r="F4" s="46"/>
      <c r="G4" s="46"/>
      <c r="H4" s="4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53" t="s">
        <v>28</v>
      </c>
      <c r="C7" s="54"/>
      <c r="D7" s="54"/>
      <c r="E7" s="54"/>
      <c r="F7" s="54"/>
      <c r="G7" s="54"/>
      <c r="H7" s="55"/>
      <c r="I7" s="1"/>
    </row>
    <row r="8" spans="1:9" x14ac:dyDescent="0.25">
      <c r="A8" s="1"/>
      <c r="B8" s="56" t="s">
        <v>17</v>
      </c>
      <c r="C8" s="57"/>
      <c r="D8" s="57"/>
      <c r="E8" s="57"/>
      <c r="F8" s="58"/>
      <c r="G8" s="36">
        <f>SUM('Fane 2. Økonomisk ramme 2018'!E11:E12,'Fane 2. Økonomisk ramme 2018'!E17:E18)</f>
        <v>95101529.365437031</v>
      </c>
      <c r="H8" s="10" t="s">
        <v>0</v>
      </c>
      <c r="I8" s="1"/>
    </row>
    <row r="9" spans="1:9" x14ac:dyDescent="0.25">
      <c r="A9" s="1"/>
      <c r="B9" s="56" t="s">
        <v>14</v>
      </c>
      <c r="C9" s="57"/>
      <c r="D9" s="57"/>
      <c r="E9" s="57"/>
      <c r="F9" s="58"/>
      <c r="G9" s="27">
        <v>1.3845845138206214</v>
      </c>
      <c r="H9" s="10" t="s">
        <v>15</v>
      </c>
      <c r="I9" s="1"/>
    </row>
    <row r="10" spans="1:9" x14ac:dyDescent="0.25">
      <c r="A10" s="1"/>
      <c r="B10" s="53" t="s">
        <v>6</v>
      </c>
      <c r="C10" s="54"/>
      <c r="D10" s="54"/>
      <c r="E10" s="54"/>
      <c r="F10" s="55"/>
      <c r="G10" s="23">
        <f>$G$8*$G$9/100</f>
        <v>1316761.0480004118</v>
      </c>
      <c r="H10" s="17" t="s">
        <v>0</v>
      </c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mergeCells count="5">
    <mergeCell ref="B7:H7"/>
    <mergeCell ref="B8:F8"/>
    <mergeCell ref="B9:F9"/>
    <mergeCell ref="B10:F10"/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1. Forside</vt:lpstr>
      <vt:lpstr>Fane 2. Økonomisk ramme 2018</vt:lpstr>
      <vt:lpstr>Fane 3. Individuelt eff.krav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2018-05-24T13:29:21Z</dcterms:modified>
</cp:coreProperties>
</file>