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<sst xmlns="http://schemas.openxmlformats.org/spreadsheetml/2006/main" count="99" uniqueCount="68">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</sst>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955657.29545346112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14851.879933333334</v>
      </c>
      <c r="C3" t="s">
        <v>10</v>
      </c>
    </row>
    <row r="4" spans="1:3" s="25" customFormat="1" x14ac:dyDescent="0.25">
      <c r="A4" s="3" t="s">
        <v>11</v>
      </c>
      <c r="B4" s="45">
        <f>SUM(B2:B3)</f>
        <v>970509.17538679449</v>
      </c>
      <c r="C4" s="54" t="s">
        <v>10</v>
      </c>
    </row>
    <row r="5" spans="1:3" x14ac:dyDescent="0.25">
      <c r="A5" s="44" t="s">
        <v>0</v>
      </c>
      <c r="B5" s="35">
        <f>Investeringer!E3</f>
        <v>571454.52938725881</v>
      </c>
      <c r="C5" s="22" t="s">
        <v>10</v>
      </c>
    </row>
    <row r="6" spans="1:3" x14ac:dyDescent="0.25">
      <c r="A6" s="4" t="s">
        <v>1</v>
      </c>
      <c r="B6" s="32">
        <f>Investeringer!F3</f>
        <v>122068.28443563005</v>
      </c>
      <c r="C6" t="s">
        <v>10</v>
      </c>
    </row>
    <row r="7" spans="1:3" x14ac:dyDescent="0.25">
      <c r="A7" s="4" t="s">
        <v>2</v>
      </c>
      <c r="B7" s="32">
        <f>Investeringer!G3</f>
        <v>51886.067054808271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6121</v>
      </c>
      <c r="C8" t="s">
        <v>10</v>
      </c>
    </row>
    <row r="9" spans="1:3" s="21" customFormat="1" x14ac:dyDescent="0.25">
      <c r="A9" s="3" t="s">
        <v>44</v>
      </c>
      <c r="B9" s="45">
        <f>SUM(B5:B8)</f>
        <v>751529.88087769714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2487463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2487463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4209502.0562644918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4246763.4739960097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913050</v>
      </c>
      <c r="C2" s="46">
        <v>0</v>
      </c>
      <c r="D2" s="46">
        <f>B2+C2</f>
        <v>913050</v>
      </c>
      <c r="E2" s="47">
        <f>D2</f>
        <v>913050</v>
      </c>
      <c r="F2" s="46">
        <v>955657.29545346112</v>
      </c>
      <c r="G2" s="46">
        <v>0</v>
      </c>
      <c r="H2" s="46">
        <f>F2-G2</f>
        <v>955657.29545346112</v>
      </c>
      <c r="I2" s="46">
        <f>AVERAGEIF(E2:E4,"&lt;&gt;0")</f>
        <v>982173.32186399994</v>
      </c>
      <c r="J2" s="46">
        <v>813872.36444761732</v>
      </c>
      <c r="K2" s="36">
        <f>IF(H2&gt;I2,IF(I2&gt;J2,I2,J2),H2)</f>
        <v>955657.29545346112</v>
      </c>
    </row>
    <row r="3" spans="1:11" s="22" customFormat="1" x14ac:dyDescent="0.25">
      <c r="A3" s="27">
        <v>2014</v>
      </c>
      <c r="B3" s="46">
        <v>911725</v>
      </c>
      <c r="C3" s="46"/>
      <c r="D3" s="46">
        <f t="shared" ref="D3:D4" si="0">B3+C3</f>
        <v>911725</v>
      </c>
      <c r="E3" s="47">
        <f>D3*Pristalsregulering!C7</f>
        <v>912454.37999999989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1103566</v>
      </c>
      <c r="C4" s="46"/>
      <c r="D4" s="46">
        <f t="shared" si="0"/>
        <v>1103566</v>
      </c>
      <c r="E4" s="47">
        <f>D4*Pristalsregulering!$C$6*Pristalsregulering!$C$7</f>
        <v>1121015.5855919998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7800</v>
      </c>
      <c r="C3" s="39">
        <v>7495</v>
      </c>
      <c r="D3" s="39">
        <v>0</v>
      </c>
      <c r="E3" s="38">
        <f>B3</f>
        <v>7800</v>
      </c>
      <c r="F3" s="39">
        <f t="shared" ref="F3:G3" si="0">C3</f>
        <v>7495</v>
      </c>
      <c r="G3" s="40">
        <f t="shared" si="0"/>
        <v>0</v>
      </c>
      <c r="H3" s="41">
        <f>IF(E3=0,0,AVERAGEIF(E3:E5,"&lt;&gt;0"))+IF(F3=0,0,AVERAGEIF(F3:F5,"&lt;&gt;0"))+IF(G3=0,0,AVERAGEIF(G3:G5,"&lt;&gt;0"))</f>
        <v>14851.879933333334</v>
      </c>
    </row>
    <row r="4" spans="1:8" x14ac:dyDescent="0.25">
      <c r="A4" s="30">
        <v>2014</v>
      </c>
      <c r="B4" s="38">
        <v>7600</v>
      </c>
      <c r="C4" s="39">
        <v>7275</v>
      </c>
      <c r="D4" s="39">
        <v>0</v>
      </c>
      <c r="E4" s="38">
        <f>B4*Pristalsregulering!$C$7</f>
        <v>7606.079999999999</v>
      </c>
      <c r="F4" s="39">
        <f>C4*Pristalsregulering!$C$7</f>
        <v>7280.82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7200</v>
      </c>
      <c r="C5" s="39">
        <v>6950</v>
      </c>
      <c r="D5" s="39">
        <v>0</v>
      </c>
      <c r="E5" s="38">
        <f>B5*Pristalsregulering!$C$7*Pristalsregulering!$C$6</f>
        <v>7313.8463999999985</v>
      </c>
      <c r="F5" s="39">
        <f>C5*Pristalsregulering!$C$7*Pristalsregulering!$C$6</f>
        <v>7059.893399999999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524896.73244968569</v>
      </c>
      <c r="C3" s="35">
        <v>119240.15333333335</v>
      </c>
      <c r="D3" s="37">
        <v>51688.9</v>
      </c>
      <c r="E3" s="32">
        <f>B3*Pristalsregulering!C2*Pristalsregulering!C3*Pristalsregulering!C4*Pristalsregulering!C5*Pristalsregulering!C6*Pristalsregulering!C7</f>
        <v>571454.52938725881</v>
      </c>
      <c r="F3" s="32">
        <v>122068.28443563005</v>
      </c>
      <c r="G3" s="32">
        <f xml:space="preserve"> D3/Pristalsregulering!$C$8</f>
        <v>51886.067054808271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6121</v>
      </c>
      <c r="D3" s="35">
        <v>0</v>
      </c>
      <c r="E3" s="37">
        <v>0</v>
      </c>
      <c r="F3" s="35">
        <f>B3</f>
        <v>0</v>
      </c>
      <c r="G3" s="35">
        <f>C3</f>
        <v>6121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6121</v>
      </c>
      <c r="L3" s="40">
        <f>AVERAGE(H3:H5)+AVERAGE(I3:I5)</f>
        <v>0</v>
      </c>
      <c r="M3" s="41">
        <f>SUM(J3:L3)</f>
        <v>6121</v>
      </c>
      <c r="N3" s="22"/>
    </row>
    <row r="4" spans="1:14" x14ac:dyDescent="0.25">
      <c r="A4" s="27">
        <v>2014</v>
      </c>
      <c r="B4" s="42">
        <v>0</v>
      </c>
      <c r="C4" s="35">
        <v>5011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5015.0087999999996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632</v>
      </c>
      <c r="E2" s="39">
        <v>0</v>
      </c>
      <c r="F2" s="39">
        <v>112391</v>
      </c>
      <c r="G2" s="39">
        <v>2341917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2487463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2017-09-13T13:01:17Z</dcterms:modified>
</cp:coreProperties>
</file>