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<sst xmlns="http://schemas.openxmlformats.org/spreadsheetml/2006/main" count="356" uniqueCount="157">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</sst>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104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32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31</v>
      </c>
      <c r="D14" s="81" t="s">
        <v>97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95</v>
      </c>
      <c r="D15" s="81" t="s">
        <v>98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133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7</v>
      </c>
      <c r="D17" s="75" t="s">
        <v>99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8</v>
      </c>
      <c r="D18" s="75" t="s">
        <v>101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9</v>
      </c>
      <c r="D19" s="75" t="s">
        <v>100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10</v>
      </c>
      <c r="D20" s="78" t="s">
        <v>130</v>
      </c>
      <c r="E20" s="79"/>
      <c r="F20" s="79"/>
      <c r="G20" s="80"/>
      <c r="H20" s="1"/>
      <c r="I20" s="1"/>
    </row>
    <row r="21" spans="1:9" x14ac:dyDescent="0.25">
      <c r="A21" s="1"/>
      <c r="B21" s="1"/>
      <c r="C21" s="6" t="s">
        <v>11</v>
      </c>
      <c r="D21" s="70" t="s">
        <v>102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12</v>
      </c>
      <c r="D22" s="70" t="s">
        <v>131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13</v>
      </c>
      <c r="D23" s="70" t="s">
        <v>105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25</v>
      </c>
      <c r="D24" s="87" t="s">
        <v>28</v>
      </c>
      <c r="E24" s="88"/>
      <c r="F24" s="88"/>
      <c r="G24" s="89"/>
      <c r="H24" s="1"/>
      <c r="I24" s="1"/>
    </row>
    <row r="25" spans="1:9" x14ac:dyDescent="0.25">
      <c r="A25" s="1"/>
      <c r="B25" s="1"/>
      <c r="C25" s="6" t="s">
        <v>29</v>
      </c>
      <c r="D25" s="84" t="s">
        <v>103</v>
      </c>
      <c r="E25" s="85"/>
      <c r="F25" s="85"/>
      <c r="G25" s="86"/>
      <c r="H25" s="1"/>
      <c r="I25" s="1"/>
    </row>
    <row r="26" spans="1:9" x14ac:dyDescent="0.25">
      <c r="A26" s="1"/>
      <c r="B26" s="1"/>
      <c r="C26" s="6" t="s">
        <v>30</v>
      </c>
      <c r="D26" s="84" t="s">
        <v>66</v>
      </c>
      <c r="E26" s="85"/>
      <c r="F26" s="85"/>
      <c r="G26" s="8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-15233564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-12162403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-3071161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-1535580.5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113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106</v>
      </c>
      <c r="C9" s="100"/>
      <c r="D9" s="101"/>
      <c r="E9" s="25">
        <v>3771427.3143333332</v>
      </c>
      <c r="F9" s="22" t="s">
        <v>3</v>
      </c>
      <c r="G9" s="19"/>
      <c r="H9" s="30"/>
      <c r="I9" s="1"/>
    </row>
    <row r="10" spans="1:9" x14ac:dyDescent="0.25">
      <c r="A10" s="1"/>
      <c r="B10" s="99" t="s">
        <v>107</v>
      </c>
      <c r="C10" s="100"/>
      <c r="D10" s="101"/>
      <c r="E10" s="25">
        <v>6824677</v>
      </c>
      <c r="F10" s="22" t="s">
        <v>3</v>
      </c>
      <c r="G10" s="14"/>
      <c r="H10" s="31"/>
      <c r="I10" s="1"/>
    </row>
    <row r="11" spans="1:9" x14ac:dyDescent="0.25">
      <c r="A11" s="1"/>
      <c r="B11" s="99" t="s">
        <v>114</v>
      </c>
      <c r="C11" s="100"/>
      <c r="D11" s="101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-3053249.6856666668</v>
      </c>
      <c r="F12" s="28" t="s">
        <v>3</v>
      </c>
      <c r="G12" s="17">
        <f>E12</f>
        <v>-3053249.6856666668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118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3" t="s">
        <v>115</v>
      </c>
      <c r="C18" s="94"/>
      <c r="D18" s="95"/>
      <c r="E18" s="11">
        <f>IF(E12&lt;0,E12,0)</f>
        <v>-3053249.6856666668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117</v>
      </c>
      <c r="C20" s="94"/>
      <c r="D20" s="95"/>
      <c r="E20" s="11">
        <f>E18/E19</f>
        <v>-763312.42141666671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119</v>
      </c>
      <c r="C21" s="97"/>
      <c r="D21" s="97"/>
      <c r="E21" s="97"/>
      <c r="F21" s="98"/>
      <c r="G21" s="20">
        <f>E20</f>
        <v>-763312.42141666671</v>
      </c>
      <c r="H21" s="21" t="s">
        <v>3</v>
      </c>
      <c r="I21" s="1"/>
    </row>
    <row r="22" spans="1:9" x14ac:dyDescent="0.25">
      <c r="A22" s="1"/>
      <c r="B22" s="96" t="s">
        <v>120</v>
      </c>
      <c r="C22" s="97"/>
      <c r="D22" s="97"/>
      <c r="E22" s="97"/>
      <c r="F22" s="98"/>
      <c r="G22" s="20">
        <f>G21*(1+Prisudvikling2019)^4</f>
        <v>-816235.19878731901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" style="2" customWidth="1"/>
    <col min="3" max="3" width="10" style="2" customWidth="1"/>
    <col min="4" max="4" width="15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143</v>
      </c>
      <c r="C8" s="97"/>
      <c r="D8" s="97"/>
      <c r="E8" s="97"/>
      <c r="F8" s="97"/>
      <c r="G8" s="97"/>
      <c r="H8" s="98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6" t="s">
        <v>144</v>
      </c>
      <c r="C11" s="97"/>
      <c r="D11" s="9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155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4160291.7646344989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52835.705410858136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-71623.166990771075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4141504.3030545861</v>
      </c>
      <c r="D15" s="18" t="s">
        <v>3</v>
      </c>
      <c r="E15" s="17">
        <f>C15</f>
        <v>4141504.3030545861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153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omk.'!E13</f>
        <v>3087098.1690430092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3087098.1690430092</v>
      </c>
      <c r="D23" s="18" t="s">
        <v>3</v>
      </c>
      <c r="E23" s="17">
        <f>C23</f>
        <v>3087098.1690430092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15062.547156718691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15062.547156718691</v>
      </c>
      <c r="D28" s="18" t="s">
        <v>3</v>
      </c>
      <c r="E28" s="17">
        <f>C28</f>
        <v>15062.547156718691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-1535580.5</v>
      </c>
      <c r="D30" s="18" t="s">
        <v>3</v>
      </c>
      <c r="E30" s="17">
        <f>C30</f>
        <v>-1535580.5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5708084.5192543138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4141504.3030545861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52597.10464879324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-71299.723930957451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4122801.6837724219</v>
      </c>
      <c r="D14" s="18" t="s">
        <v>3</v>
      </c>
      <c r="E14" s="17">
        <f>C14</f>
        <v>4122801.6837724219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153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omk.'!E13*(1+Prisudvikling2019)</f>
        <v>3139270.1280998359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3139270.1280998359</v>
      </c>
      <c r="D22" s="18" t="s">
        <v>3</v>
      </c>
      <c r="E22" s="17">
        <f>C22</f>
        <v>3139270.1280998359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-1535580.5</v>
      </c>
      <c r="D24" s="18" t="s">
        <v>3</v>
      </c>
      <c r="E24" s="17">
        <f>C24</f>
        <v>-1535580.5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5726491.3118722579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4122801.6837724219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-23722.463097845412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69274.438829400344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-70862.012211567606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4097491.6472924091</v>
      </c>
      <c r="D13" s="18" t="s">
        <v>3</v>
      </c>
      <c r="E13" s="17">
        <f>C13</f>
        <v>4097491.6472924091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153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omk.'!E13*(1+Prisudvikling2019)^2</f>
        <v>3192323.7932647225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3192323.7932647225</v>
      </c>
      <c r="D21" s="18" t="s">
        <v>3</v>
      </c>
      <c r="E21" s="17">
        <f>C21</f>
        <v>3192323.7932647225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-99186.674051147027</v>
      </c>
      <c r="D23" s="18" t="s">
        <v>3</v>
      </c>
      <c r="E23" s="17">
        <f>C23</f>
        <v>-99186.674051147027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-512278.1284279594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-816235.19878731901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-1328513.3272152785</v>
      </c>
      <c r="D27" s="40" t="s">
        <v>3</v>
      </c>
      <c r="E27" s="17">
        <f>C27</f>
        <v>-1328513.3272152785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5862115.4392907061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4097491.6472924091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69247.6088392417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-70834.567354238068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4095904.6887774128</v>
      </c>
      <c r="D12" s="18" t="s">
        <v>3</v>
      </c>
      <c r="E12" s="17">
        <f>C12</f>
        <v>4095904.6887774128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153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omk.'!E13*(1+Prisudvikling2019)^3</f>
        <v>3246274.0653708959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3246274.0653708959</v>
      </c>
      <c r="D20" s="18" t="s">
        <v>3</v>
      </c>
      <c r="E20" s="17">
        <f>C20</f>
        <v>3246274.0653708959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-100862.92884261141</v>
      </c>
      <c r="D22" s="18" t="s">
        <v>3</v>
      </c>
      <c r="E22" s="17">
        <f>C22</f>
        <v>-100862.92884261141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-520935.62879839184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-830029.57364682457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61">
        <f>SUM(C24:C25)</f>
        <v>-1350965.2024452165</v>
      </c>
      <c r="D26" s="40" t="s">
        <v>3</v>
      </c>
      <c r="E26" s="17">
        <f>C26</f>
        <v>-1350965.2024452165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5890350.6228604801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7192802.0014344985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3032510.2367999996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4160291.7646344989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2293475.4080243218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1957988.2692671749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4251463.6772914967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2293475.4080243218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1935428.999495175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4228904.407519497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-22559.269771999912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-22559.269771999912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-23722.463097845412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2978881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6460</v>
      </c>
      <c r="F11" s="22" t="s">
        <v>3</v>
      </c>
      <c r="G11" s="1"/>
      <c r="H11" s="1"/>
    </row>
    <row r="12" spans="1:8" x14ac:dyDescent="0.25">
      <c r="A12" s="1"/>
      <c r="B12" s="42" t="s">
        <v>137</v>
      </c>
      <c r="C12" s="43"/>
      <c r="D12" s="44"/>
      <c r="E12" s="20">
        <f>SUM(E10:E11)</f>
        <v>2985341</v>
      </c>
      <c r="F12" s="21" t="s">
        <v>3</v>
      </c>
      <c r="G12" s="1"/>
      <c r="H12" s="1"/>
    </row>
    <row r="13" spans="1:8" x14ac:dyDescent="0.25">
      <c r="A13" s="1"/>
      <c r="B13" s="42" t="s">
        <v>138</v>
      </c>
      <c r="C13" s="43"/>
      <c r="D13" s="44"/>
      <c r="E13" s="20">
        <f>E12*(1+Prisudvikling2019)^2</f>
        <v>3087098.1690430092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125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33</v>
      </c>
      <c r="C9" s="100"/>
      <c r="D9" s="101"/>
      <c r="E9" s="25">
        <v>-364641.3466666665</v>
      </c>
      <c r="F9" s="22" t="s">
        <v>3</v>
      </c>
      <c r="G9" s="19"/>
      <c r="H9" s="30"/>
      <c r="I9" s="1"/>
    </row>
    <row r="10" spans="1:9" x14ac:dyDescent="0.25">
      <c r="A10" s="1"/>
      <c r="B10" s="93" t="s">
        <v>116</v>
      </c>
      <c r="C10" s="94"/>
      <c r="D10" s="95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3" t="s">
        <v>126</v>
      </c>
      <c r="C11" s="94"/>
      <c r="D11" s="95"/>
      <c r="E11" s="11">
        <f>E9/E10</f>
        <v>-91160.336666666626</v>
      </c>
      <c r="F11" s="22" t="s">
        <v>3</v>
      </c>
      <c r="G11" s="14"/>
      <c r="H11" s="31"/>
      <c r="I11" s="1"/>
    </row>
    <row r="12" spans="1:9" x14ac:dyDescent="0.25">
      <c r="A12" s="1"/>
      <c r="B12" s="96" t="s">
        <v>132</v>
      </c>
      <c r="C12" s="97"/>
      <c r="D12" s="97"/>
      <c r="E12" s="97"/>
      <c r="F12" s="98"/>
      <c r="G12" s="20">
        <f>E11</f>
        <v>-91160.336666666626</v>
      </c>
      <c r="H12" s="21" t="s">
        <v>3</v>
      </c>
      <c r="I12" s="1"/>
    </row>
    <row r="13" spans="1:9" x14ac:dyDescent="0.25">
      <c r="A13" s="1"/>
      <c r="B13" s="96" t="s">
        <v>128</v>
      </c>
      <c r="C13" s="97"/>
      <c r="D13" s="97"/>
      <c r="E13" s="97"/>
      <c r="F13" s="98"/>
      <c r="G13" s="20">
        <f>G12*(1+Prisudvikling2018)*(1+Prisudvikling2019)^4</f>
        <v>-99186.674051147027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123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123</v>
      </c>
      <c r="C18" s="100"/>
      <c r="D18" s="101"/>
      <c r="E18" s="25">
        <v>-1883295.1946904249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127</v>
      </c>
      <c r="C20" s="94"/>
      <c r="D20" s="95"/>
      <c r="E20" s="11">
        <f>E18/E19</f>
        <v>-470823.79867260624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132</v>
      </c>
      <c r="C21" s="97"/>
      <c r="D21" s="97"/>
      <c r="E21" s="97"/>
      <c r="F21" s="98"/>
      <c r="G21" s="20">
        <f>E20</f>
        <v>-470823.79867260624</v>
      </c>
      <c r="H21" s="21" t="s">
        <v>3</v>
      </c>
      <c r="I21" s="1"/>
    </row>
    <row r="22" spans="1:9" x14ac:dyDescent="0.25">
      <c r="A22" s="1"/>
      <c r="B22" s="96" t="s">
        <v>128</v>
      </c>
      <c r="C22" s="97"/>
      <c r="D22" s="97"/>
      <c r="E22" s="97"/>
      <c r="F22" s="98"/>
      <c r="G22" s="20">
        <f>G21*(1+Prisudvikling2018)*(1+Prisudvikling2019)^4</f>
        <v>-512278.1284279594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2018-08-10T11:23:32Z</dcterms:modified>
</cp:coreProperties>
</file>