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<sst xmlns="http://schemas.openxmlformats.org/spreadsheetml/2006/main" count="358" uniqueCount="158">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</sst>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104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1" t="s">
        <v>32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31</v>
      </c>
      <c r="D14" s="81" t="s">
        <v>97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95</v>
      </c>
      <c r="D15" s="81" t="s">
        <v>98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96</v>
      </c>
      <c r="D16" s="81" t="s">
        <v>133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7</v>
      </c>
      <c r="D17" s="75" t="s">
        <v>99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8</v>
      </c>
      <c r="D18" s="75" t="s">
        <v>101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9</v>
      </c>
      <c r="D19" s="75" t="s">
        <v>100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10</v>
      </c>
      <c r="D20" s="78" t="s">
        <v>130</v>
      </c>
      <c r="E20" s="79"/>
      <c r="F20" s="79"/>
      <c r="G20" s="80"/>
      <c r="H20" s="1"/>
      <c r="I20" s="1"/>
    </row>
    <row r="21" spans="1:9" x14ac:dyDescent="0.25">
      <c r="A21" s="1"/>
      <c r="B21" s="1"/>
      <c r="C21" s="6" t="s">
        <v>11</v>
      </c>
      <c r="D21" s="70" t="s">
        <v>102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12</v>
      </c>
      <c r="D22" s="70" t="s">
        <v>131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13</v>
      </c>
      <c r="D23" s="70" t="s">
        <v>105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25</v>
      </c>
      <c r="D24" s="87" t="s">
        <v>28</v>
      </c>
      <c r="E24" s="88"/>
      <c r="F24" s="88"/>
      <c r="G24" s="89"/>
      <c r="H24" s="1"/>
      <c r="I24" s="1"/>
    </row>
    <row r="25" spans="1:9" x14ac:dyDescent="0.25">
      <c r="A25" s="1"/>
      <c r="B25" s="1"/>
      <c r="C25" s="6" t="s">
        <v>29</v>
      </c>
      <c r="D25" s="84" t="s">
        <v>103</v>
      </c>
      <c r="E25" s="85"/>
      <c r="F25" s="85"/>
      <c r="G25" s="86"/>
      <c r="H25" s="1"/>
      <c r="I25" s="1"/>
    </row>
    <row r="26" spans="1:9" x14ac:dyDescent="0.25">
      <c r="A26" s="1"/>
      <c r="B26" s="1"/>
      <c r="C26" s="6" t="s">
        <v>30</v>
      </c>
      <c r="D26" s="84" t="s">
        <v>66</v>
      </c>
      <c r="E26" s="85"/>
      <c r="F26" s="85"/>
      <c r="G26" s="86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-2378135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-1876038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-502097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-251048.5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113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106</v>
      </c>
      <c r="C9" s="100"/>
      <c r="D9" s="101"/>
      <c r="E9" s="25">
        <v>3830441.1968631968</v>
      </c>
      <c r="F9" s="22" t="s">
        <v>3</v>
      </c>
      <c r="G9" s="19"/>
      <c r="H9" s="30"/>
      <c r="I9" s="1"/>
    </row>
    <row r="10" spans="1:9" x14ac:dyDescent="0.25">
      <c r="A10" s="1"/>
      <c r="B10" s="99" t="s">
        <v>107</v>
      </c>
      <c r="C10" s="100"/>
      <c r="D10" s="101"/>
      <c r="E10" s="25">
        <v>4135794</v>
      </c>
      <c r="F10" s="22" t="s">
        <v>3</v>
      </c>
      <c r="G10" s="14"/>
      <c r="H10" s="31"/>
      <c r="I10" s="1"/>
    </row>
    <row r="11" spans="1:9" x14ac:dyDescent="0.25">
      <c r="A11" s="1"/>
      <c r="B11" s="99" t="s">
        <v>114</v>
      </c>
      <c r="C11" s="100"/>
      <c r="D11" s="101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-305352.80313680321</v>
      </c>
      <c r="F12" s="28" t="s">
        <v>3</v>
      </c>
      <c r="G12" s="17">
        <f>E12</f>
        <v>-305352.80313680321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118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3" t="s">
        <v>115</v>
      </c>
      <c r="C18" s="94"/>
      <c r="D18" s="95"/>
      <c r="E18" s="11">
        <f>IF(E12&lt;0,E12,0)</f>
        <v>-305352.80313680321</v>
      </c>
      <c r="F18" s="22" t="s">
        <v>3</v>
      </c>
      <c r="G18" s="14"/>
      <c r="H18" s="31"/>
      <c r="I18" s="1"/>
    </row>
    <row r="19" spans="1:9" x14ac:dyDescent="0.25">
      <c r="A19" s="1"/>
      <c r="B19" s="93" t="s">
        <v>116</v>
      </c>
      <c r="C19" s="94"/>
      <c r="D19" s="95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3" t="s">
        <v>117</v>
      </c>
      <c r="C20" s="94"/>
      <c r="D20" s="95"/>
      <c r="E20" s="11">
        <f>E18/E19</f>
        <v>-76338.200784200802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119</v>
      </c>
      <c r="C21" s="97"/>
      <c r="D21" s="97"/>
      <c r="E21" s="97"/>
      <c r="F21" s="98"/>
      <c r="G21" s="20">
        <f>E20</f>
        <v>-76338.200784200802</v>
      </c>
      <c r="H21" s="21" t="s">
        <v>3</v>
      </c>
      <c r="I21" s="1"/>
    </row>
    <row r="22" spans="1:9" x14ac:dyDescent="0.25">
      <c r="A22" s="1"/>
      <c r="B22" s="96" t="s">
        <v>120</v>
      </c>
      <c r="C22" s="97"/>
      <c r="D22" s="97"/>
      <c r="E22" s="97"/>
      <c r="F22" s="98"/>
      <c r="G22" s="20">
        <f>G21*(1+Prisudvikling2019)^4</f>
        <v>-81630.960985168495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.42578125" style="2" customWidth="1"/>
    <col min="3" max="3" width="10" style="2" customWidth="1"/>
    <col min="4" max="4" width="14.5703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143</v>
      </c>
      <c r="C8" s="97"/>
      <c r="D8" s="97"/>
      <c r="E8" s="97"/>
      <c r="F8" s="97"/>
      <c r="G8" s="97"/>
      <c r="H8" s="98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6" t="s">
        <v>144</v>
      </c>
      <c r="C11" s="97"/>
      <c r="D11" s="98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156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2960849.8165947953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37602.792670753901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-50973.694357514338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2947478.9149080347</v>
      </c>
      <c r="D15" s="18" t="s">
        <v>3</v>
      </c>
      <c r="E15" s="17">
        <f>C15</f>
        <v>2947478.9149080347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154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omk.'!E14</f>
        <v>1508249.0210957397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1508249.0210957397</v>
      </c>
      <c r="D23" s="18" t="s">
        <v>3</v>
      </c>
      <c r="E23" s="17">
        <f>C23</f>
        <v>1508249.0210957397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7743.1706828871074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7743.1706828871074</v>
      </c>
      <c r="D28" s="18" t="s">
        <v>3</v>
      </c>
      <c r="E28" s="17">
        <f>C28</f>
        <v>7743.1706828871074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-251048.5</v>
      </c>
      <c r="D30" s="18" t="s">
        <v>3</v>
      </c>
      <c r="E30" s="17">
        <f>C30</f>
        <v>-251048.5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4212422.606686662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2947478.9149080347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37432.982219332036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-50743.502251165235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2934168.3948762012</v>
      </c>
      <c r="D14" s="18" t="s">
        <v>3</v>
      </c>
      <c r="E14" s="17">
        <f>C14</f>
        <v>2934168.3948762012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154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omk.'!E14*(1+Prisudvikling2019)</f>
        <v>1533738.4295522575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1533738.4295522575</v>
      </c>
      <c r="D22" s="18" t="s">
        <v>3</v>
      </c>
      <c r="E22" s="17">
        <f>C22</f>
        <v>1533738.4295522575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-251048.5</v>
      </c>
      <c r="D24" s="18" t="s">
        <v>3</v>
      </c>
      <c r="E24" s="17">
        <f>C24</f>
        <v>-251048.5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4216858.3244284587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2934168.3948762012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18839.16784310044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49905.827809956194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-51049.527638997395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2951863.8628902608</v>
      </c>
      <c r="D13" s="18" t="s">
        <v>3</v>
      </c>
      <c r="E13" s="17">
        <f>C13</f>
        <v>2951863.8628902608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154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omk.'!E14*(1+Prisudvikling2019)^2</f>
        <v>1559658.6090116904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1559658.6090116904</v>
      </c>
      <c r="D21" s="18" t="s">
        <v>3</v>
      </c>
      <c r="E21" s="17">
        <f>C21</f>
        <v>1559658.6090116904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6566.0189649819167</v>
      </c>
      <c r="D23" s="18" t="s">
        <v>3</v>
      </c>
      <c r="E23" s="17">
        <f>C23</f>
        <v>6566.0189649819167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-292945.08521598269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-81630.960985168495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-374576.04620115121</v>
      </c>
      <c r="D27" s="40" t="s">
        <v>3</v>
      </c>
      <c r="E27" s="17">
        <f>C27</f>
        <v>-374576.04620115121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4143512.4446657817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2951863.8628902608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49886.499282845405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-51029.756156942807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2950720.6060161632</v>
      </c>
      <c r="D12" s="18" t="s">
        <v>3</v>
      </c>
      <c r="E12" s="17">
        <f>C12</f>
        <v>2950720.6060161632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154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omk.'!E14*(1+Prisudvikling2019)^3</f>
        <v>1586016.8395039877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1586016.8395039877</v>
      </c>
      <c r="D20" s="18" t="s">
        <v>3</v>
      </c>
      <c r="E20" s="17">
        <f>C20</f>
        <v>1586016.8395039877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6676.9846854901107</v>
      </c>
      <c r="D22" s="18" t="s">
        <v>3</v>
      </c>
      <c r="E22" s="17">
        <f>C22</f>
        <v>6676.9846854901107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-297895.85715613276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-83010.524225817833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61">
        <f>SUM(C24:C25)</f>
        <v>-380906.38138195057</v>
      </c>
      <c r="D26" s="40" t="s">
        <v>3</v>
      </c>
      <c r="E26" s="17">
        <f>C26</f>
        <v>-380906.38138195057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4162508.048823691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4474764.0734325228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1513914.2568377275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2960849.8165947953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1765528.2595095739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1260216.319158867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3025744.5786684407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1765528.2595095739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1278131.7383082001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3043659.9978177743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17915.419149333145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17915.419149333145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18839.16784310044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151</v>
      </c>
      <c r="C10" s="55"/>
      <c r="D10" s="56"/>
      <c r="E10" s="25">
        <v>1450779</v>
      </c>
      <c r="F10" s="22" t="s">
        <v>3</v>
      </c>
      <c r="G10" s="1"/>
      <c r="H10" s="1"/>
    </row>
    <row r="11" spans="1:8" x14ac:dyDescent="0.25">
      <c r="A11" s="1"/>
      <c r="B11" s="68" t="s">
        <v>152</v>
      </c>
      <c r="C11" s="55"/>
      <c r="D11" s="56"/>
      <c r="E11" s="25">
        <v>3198</v>
      </c>
      <c r="F11" s="22" t="s">
        <v>3</v>
      </c>
      <c r="G11" s="1"/>
      <c r="H11" s="1"/>
    </row>
    <row r="12" spans="1:8" x14ac:dyDescent="0.25">
      <c r="A12" s="1"/>
      <c r="B12" s="68" t="s">
        <v>153</v>
      </c>
      <c r="C12" s="55"/>
      <c r="D12" s="56"/>
      <c r="E12" s="25">
        <v>4557</v>
      </c>
      <c r="F12" s="22" t="s">
        <v>3</v>
      </c>
      <c r="G12" s="1"/>
      <c r="H12" s="1"/>
    </row>
    <row r="13" spans="1:8" x14ac:dyDescent="0.25">
      <c r="A13" s="1"/>
      <c r="B13" s="42" t="s">
        <v>137</v>
      </c>
      <c r="C13" s="43"/>
      <c r="D13" s="44"/>
      <c r="E13" s="20">
        <f>SUM(E10:E12)</f>
        <v>1458534</v>
      </c>
      <c r="F13" s="21" t="s">
        <v>3</v>
      </c>
      <c r="G13" s="1"/>
      <c r="H13" s="1"/>
    </row>
    <row r="14" spans="1:8" x14ac:dyDescent="0.25">
      <c r="A14" s="1"/>
      <c r="B14" s="42" t="s">
        <v>138</v>
      </c>
      <c r="C14" s="43"/>
      <c r="D14" s="44"/>
      <c r="E14" s="20">
        <f>E13*(1+Prisudvikling2019)^2</f>
        <v>1508249.0210957397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125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33</v>
      </c>
      <c r="C9" s="100"/>
      <c r="D9" s="101"/>
      <c r="E9" s="25">
        <v>24138.746666666666</v>
      </c>
      <c r="F9" s="22" t="s">
        <v>3</v>
      </c>
      <c r="G9" s="19"/>
      <c r="H9" s="30"/>
      <c r="I9" s="1"/>
    </row>
    <row r="10" spans="1:9" x14ac:dyDescent="0.25">
      <c r="A10" s="1"/>
      <c r="B10" s="93" t="s">
        <v>116</v>
      </c>
      <c r="C10" s="94"/>
      <c r="D10" s="95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3" t="s">
        <v>126</v>
      </c>
      <c r="C11" s="94"/>
      <c r="D11" s="95"/>
      <c r="E11" s="11">
        <f>E9/E10</f>
        <v>6034.6866666666665</v>
      </c>
      <c r="F11" s="22" t="s">
        <v>3</v>
      </c>
      <c r="G11" s="14"/>
      <c r="H11" s="31"/>
      <c r="I11" s="1"/>
    </row>
    <row r="12" spans="1:9" x14ac:dyDescent="0.25">
      <c r="A12" s="1"/>
      <c r="B12" s="96" t="s">
        <v>132</v>
      </c>
      <c r="C12" s="97"/>
      <c r="D12" s="97"/>
      <c r="E12" s="97"/>
      <c r="F12" s="98"/>
      <c r="G12" s="20">
        <f>E11</f>
        <v>6034.6866666666665</v>
      </c>
      <c r="H12" s="21" t="s">
        <v>3</v>
      </c>
      <c r="I12" s="1"/>
    </row>
    <row r="13" spans="1:9" x14ac:dyDescent="0.25">
      <c r="A13" s="1"/>
      <c r="B13" s="96" t="s">
        <v>128</v>
      </c>
      <c r="C13" s="97"/>
      <c r="D13" s="97"/>
      <c r="E13" s="97"/>
      <c r="F13" s="98"/>
      <c r="G13" s="20">
        <f>G12*(1+Prisudvikling2018)*(1+Prisudvikling2019)^4</f>
        <v>6566.0189649819167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123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9" t="s">
        <v>123</v>
      </c>
      <c r="C18" s="100"/>
      <c r="D18" s="101"/>
      <c r="E18" s="25">
        <v>-1076958.0832749177</v>
      </c>
      <c r="F18" s="22" t="s">
        <v>3</v>
      </c>
      <c r="G18" s="14"/>
      <c r="H18" s="31"/>
      <c r="I18" s="1"/>
    </row>
    <row r="19" spans="1:9" x14ac:dyDescent="0.25">
      <c r="A19" s="1"/>
      <c r="B19" s="93" t="s">
        <v>116</v>
      </c>
      <c r="C19" s="94"/>
      <c r="D19" s="95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3" t="s">
        <v>127</v>
      </c>
      <c r="C20" s="94"/>
      <c r="D20" s="95"/>
      <c r="E20" s="11">
        <f>E18/E19</f>
        <v>-269239.52081872942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132</v>
      </c>
      <c r="C21" s="97"/>
      <c r="D21" s="97"/>
      <c r="E21" s="97"/>
      <c r="F21" s="98"/>
      <c r="G21" s="20">
        <f>E20</f>
        <v>-269239.52081872942</v>
      </c>
      <c r="H21" s="21" t="s">
        <v>3</v>
      </c>
      <c r="I21" s="1"/>
    </row>
    <row r="22" spans="1:9" x14ac:dyDescent="0.25">
      <c r="A22" s="1"/>
      <c r="B22" s="96" t="s">
        <v>128</v>
      </c>
      <c r="C22" s="97"/>
      <c r="D22" s="97"/>
      <c r="E22" s="97"/>
      <c r="F22" s="98"/>
      <c r="G22" s="20">
        <f>G21*(1+Prisudvikling2018)*(1+Prisudvikling2019)^4</f>
        <v>-292945.08521598269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2018-08-10T11:23:51Z</dcterms:modified>
</cp:coreProperties>
</file>