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<sst xmlns="http://schemas.openxmlformats.org/spreadsheetml/2006/main" count="358" uniqueCount="158">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</sst>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4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3" t="s">
        <v>104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5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95</v>
      </c>
      <c r="D15" s="69" t="s">
        <v>98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133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84" t="s">
        <v>99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8</v>
      </c>
      <c r="D18" s="84" t="s">
        <v>101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9</v>
      </c>
      <c r="D19" s="84" t="s">
        <v>100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10</v>
      </c>
      <c r="D20" s="87" t="s">
        <v>130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</v>
      </c>
      <c r="D21" s="79" t="s">
        <v>102</v>
      </c>
      <c r="E21" s="80"/>
      <c r="F21" s="80"/>
      <c r="G21" s="81"/>
      <c r="H21" s="1"/>
      <c r="I21" s="1"/>
    </row>
    <row r="22" spans="1:9" x14ac:dyDescent="0.25">
      <c r="A22" s="1"/>
      <c r="B22" s="1"/>
      <c r="C22" s="6" t="s">
        <v>12</v>
      </c>
      <c r="D22" s="79" t="s">
        <v>131</v>
      </c>
      <c r="E22" s="80"/>
      <c r="F22" s="80"/>
      <c r="G22" s="81"/>
      <c r="H22" s="1"/>
      <c r="I22" s="1"/>
    </row>
    <row r="23" spans="1:9" x14ac:dyDescent="0.25">
      <c r="A23" s="1"/>
      <c r="B23" s="1"/>
      <c r="C23" s="6" t="s">
        <v>13</v>
      </c>
      <c r="D23" s="79" t="s">
        <v>105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25</v>
      </c>
      <c r="D24" s="75" t="s">
        <v>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2" t="s">
        <v>103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30</v>
      </c>
      <c r="D26" s="72" t="s">
        <v>66</v>
      </c>
      <c r="E26" s="73"/>
      <c r="F26" s="73"/>
      <c r="G26" s="74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-859937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-618206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-241731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-120865.5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106</v>
      </c>
      <c r="C9" s="97"/>
      <c r="D9" s="98"/>
      <c r="E9" s="25">
        <v>3496440.102</v>
      </c>
      <c r="F9" s="22" t="s">
        <v>3</v>
      </c>
      <c r="G9" s="19"/>
      <c r="H9" s="30"/>
      <c r="I9" s="1"/>
    </row>
    <row r="10" spans="1:9" x14ac:dyDescent="0.25">
      <c r="A10" s="1"/>
      <c r="B10" s="96" t="s">
        <v>107</v>
      </c>
      <c r="C10" s="97"/>
      <c r="D10" s="98"/>
      <c r="E10" s="25">
        <v>2945637</v>
      </c>
      <c r="F10" s="22" t="s">
        <v>3</v>
      </c>
      <c r="G10" s="14"/>
      <c r="H10" s="31"/>
      <c r="I10" s="1"/>
    </row>
    <row r="11" spans="1:9" x14ac:dyDescent="0.25">
      <c r="A11" s="1"/>
      <c r="B11" s="96" t="s">
        <v>114</v>
      </c>
      <c r="C11" s="97"/>
      <c r="D11" s="98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550803.10199999996</v>
      </c>
      <c r="F12" s="28" t="s">
        <v>3</v>
      </c>
      <c r="G12" s="17">
        <f>E12</f>
        <v>550803.10199999996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9" t="s">
        <v>115</v>
      </c>
      <c r="C18" s="100"/>
      <c r="D18" s="101"/>
      <c r="E18" s="11">
        <f>IF(E12&lt;0,E12,0)</f>
        <v>0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117</v>
      </c>
      <c r="C20" s="100"/>
      <c r="D20" s="101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119</v>
      </c>
      <c r="C21" s="94"/>
      <c r="D21" s="94"/>
      <c r="E21" s="94"/>
      <c r="F21" s="95"/>
      <c r="G21" s="20">
        <f>E20</f>
        <v>0</v>
      </c>
      <c r="H21" s="21" t="s">
        <v>3</v>
      </c>
      <c r="I21" s="1"/>
    </row>
    <row r="22" spans="1:9" x14ac:dyDescent="0.25">
      <c r="A22" s="1"/>
      <c r="B22" s="93" t="s">
        <v>120</v>
      </c>
      <c r="C22" s="94"/>
      <c r="D22" s="94"/>
      <c r="E22" s="94"/>
      <c r="F22" s="95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5703125" style="2" customWidth="1"/>
    <col min="3" max="3" width="10" style="2" customWidth="1"/>
    <col min="4" max="4" width="15.855468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156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864526.64165148232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10979.488348973826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-14883.604210007756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860622.52579044842</v>
      </c>
      <c r="D15" s="18" t="s">
        <v>3</v>
      </c>
      <c r="E15" s="17">
        <f>C15</f>
        <v>860622.52579044842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154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omk.'!E14</f>
        <v>2600934.1944432193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2600934.1944432193</v>
      </c>
      <c r="D23" s="18" t="s">
        <v>3</v>
      </c>
      <c r="E23" s="17">
        <f>C23</f>
        <v>2600934.1944432193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13040.259235260857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13040.259235260857</v>
      </c>
      <c r="D28" s="18" t="s">
        <v>3</v>
      </c>
      <c r="E28" s="17">
        <f>C28</f>
        <v>13040.259235260857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-120865.5</v>
      </c>
      <c r="D30" s="18" t="s">
        <v>3</v>
      </c>
      <c r="E30" s="17">
        <f>C30</f>
        <v>-120865.5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3353731.4794689287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860622.52579044842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10929.906077538695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-14816.391341755783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856736.0405262314</v>
      </c>
      <c r="D14" s="18" t="s">
        <v>3</v>
      </c>
      <c r="E14" s="17">
        <f>C14</f>
        <v>856736.0405262314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154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omk.'!E14*(1+Prisudvikling2019)</f>
        <v>2644889.9823293095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2644889.9823293095</v>
      </c>
      <c r="D22" s="18" t="s">
        <v>3</v>
      </c>
      <c r="E22" s="17">
        <f>C22</f>
        <v>2644889.9823293095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-120865.5</v>
      </c>
      <c r="D24" s="18" t="s">
        <v>3</v>
      </c>
      <c r="E24" s="17">
        <f>C24</f>
        <v>-120865.5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3380760.5228555407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856736.0405262314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14478.839084893309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-14810.652953389123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856404.22665773565</v>
      </c>
      <c r="D13" s="18" t="s">
        <v>3</v>
      </c>
      <c r="E13" s="17">
        <f>C13</f>
        <v>856404.22665773565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154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omk.'!E14*(1+Prisudvikling2019)^2</f>
        <v>2689588.6230306746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2689588.6230306746</v>
      </c>
      <c r="D21" s="18" t="s">
        <v>3</v>
      </c>
      <c r="E21" s="17">
        <f>C21</f>
        <v>2689588.6230306746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-137795.08941264873</v>
      </c>
      <c r="D23" s="18" t="s">
        <v>3</v>
      </c>
      <c r="E23" s="17">
        <f>C23</f>
        <v>-137795.08941264873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119350.4266182547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119350.4266182547</v>
      </c>
      <c r="D27" s="40" t="s">
        <v>3</v>
      </c>
      <c r="E27" s="17">
        <f>C27</f>
        <v>119350.4266182547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3527548.1868940163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856404.22665773565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14473.231430515731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-14804.916787500275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856072.54130075115</v>
      </c>
      <c r="D12" s="18" t="s">
        <v>3</v>
      </c>
      <c r="E12" s="17">
        <f>C12</f>
        <v>856072.54130075115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154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omk.'!E14*(1+Prisudvikling2019)^3</f>
        <v>2735042.6707598926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2735042.6707598926</v>
      </c>
      <c r="D20" s="18" t="s">
        <v>3</v>
      </c>
      <c r="E20" s="17">
        <f>C20</f>
        <v>2735042.6707598926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-140123.82642372246</v>
      </c>
      <c r="D22" s="18" t="s">
        <v>3</v>
      </c>
      <c r="E22" s="17">
        <f>C22</f>
        <v>-140123.82642372246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121367.4488281032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61">
        <f>SUM(C24:C25)</f>
        <v>121367.4488281032</v>
      </c>
      <c r="D26" s="40" t="s">
        <v>3</v>
      </c>
      <c r="E26" s="17">
        <f>C26</f>
        <v>121367.4488281032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3572358.8344650245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2875644.8215514822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2011118.1798999999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864526.64165148232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451618.97182362626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432055.33826083073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883674.31008445704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451618.97182362626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432055.33826083073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883674.31008445704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0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0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0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2508325</v>
      </c>
      <c r="F10" s="22" t="s">
        <v>3</v>
      </c>
      <c r="G10" s="1"/>
      <c r="H10" s="1"/>
    </row>
    <row r="11" spans="1:8" x14ac:dyDescent="0.25">
      <c r="A11" s="1"/>
      <c r="B11" s="68" t="s">
        <v>152</v>
      </c>
      <c r="C11" s="55"/>
      <c r="D11" s="56"/>
      <c r="E11" s="25">
        <v>5298</v>
      </c>
      <c r="F11" s="22" t="s">
        <v>3</v>
      </c>
      <c r="G11" s="1"/>
      <c r="H11" s="1"/>
    </row>
    <row r="12" spans="1:8" x14ac:dyDescent="0.25">
      <c r="A12" s="1"/>
      <c r="B12" s="68" t="s">
        <v>153</v>
      </c>
      <c r="C12" s="55"/>
      <c r="D12" s="56"/>
      <c r="E12" s="25">
        <v>1579</v>
      </c>
      <c r="F12" s="22" t="s">
        <v>3</v>
      </c>
      <c r="G12" s="1"/>
      <c r="H12" s="1"/>
    </row>
    <row r="13" spans="1:8" x14ac:dyDescent="0.25">
      <c r="A13" s="1"/>
      <c r="B13" s="42" t="s">
        <v>137</v>
      </c>
      <c r="C13" s="43"/>
      <c r="D13" s="44"/>
      <c r="E13" s="20">
        <f>SUM(E10:E12)</f>
        <v>2515202</v>
      </c>
      <c r="F13" s="21" t="s">
        <v>3</v>
      </c>
      <c r="G13" s="1"/>
      <c r="H13" s="1"/>
    </row>
    <row r="14" spans="1:8" x14ac:dyDescent="0.25">
      <c r="A14" s="1"/>
      <c r="B14" s="42" t="s">
        <v>138</v>
      </c>
      <c r="C14" s="43"/>
      <c r="D14" s="44"/>
      <c r="E14" s="20">
        <f>E13*(1+Prisudvikling2019)^2</f>
        <v>2600934.1944432193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33</v>
      </c>
      <c r="C9" s="97"/>
      <c r="D9" s="98"/>
      <c r="E9" s="25">
        <v>-506578</v>
      </c>
      <c r="F9" s="22" t="s">
        <v>3</v>
      </c>
      <c r="G9" s="19"/>
      <c r="H9" s="30"/>
      <c r="I9" s="1"/>
    </row>
    <row r="10" spans="1:9" x14ac:dyDescent="0.25">
      <c r="A10" s="1"/>
      <c r="B10" s="99" t="s">
        <v>116</v>
      </c>
      <c r="C10" s="100"/>
      <c r="D10" s="101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9" t="s">
        <v>126</v>
      </c>
      <c r="C11" s="100"/>
      <c r="D11" s="101"/>
      <c r="E11" s="11">
        <f>E9/E10</f>
        <v>-126644.5</v>
      </c>
      <c r="F11" s="22" t="s">
        <v>3</v>
      </c>
      <c r="G11" s="14"/>
      <c r="H11" s="31"/>
      <c r="I11" s="1"/>
    </row>
    <row r="12" spans="1:9" x14ac:dyDescent="0.25">
      <c r="A12" s="1"/>
      <c r="B12" s="93" t="s">
        <v>132</v>
      </c>
      <c r="C12" s="94"/>
      <c r="D12" s="94"/>
      <c r="E12" s="94"/>
      <c r="F12" s="95"/>
      <c r="G12" s="20">
        <f>E11</f>
        <v>-126644.5</v>
      </c>
      <c r="H12" s="21" t="s">
        <v>3</v>
      </c>
      <c r="I12" s="1"/>
    </row>
    <row r="13" spans="1:9" x14ac:dyDescent="0.25">
      <c r="A13" s="1"/>
      <c r="B13" s="93" t="s">
        <v>128</v>
      </c>
      <c r="C13" s="94"/>
      <c r="D13" s="94"/>
      <c r="E13" s="94"/>
      <c r="F13" s="95"/>
      <c r="G13" s="20">
        <f>G12*(1+Prisudvikling2018)*(1+Prisudvikling2019)^4</f>
        <v>-137795.08941264873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123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6" t="s">
        <v>123</v>
      </c>
      <c r="C18" s="97"/>
      <c r="D18" s="98"/>
      <c r="E18" s="25">
        <v>438769.63013075525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127</v>
      </c>
      <c r="C20" s="100"/>
      <c r="D20" s="101"/>
      <c r="E20" s="11">
        <f>E18/E19</f>
        <v>109692.40753268881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132</v>
      </c>
      <c r="C21" s="94"/>
      <c r="D21" s="94"/>
      <c r="E21" s="94"/>
      <c r="F21" s="95"/>
      <c r="G21" s="20">
        <f>E20</f>
        <v>109692.40753268881</v>
      </c>
      <c r="H21" s="21" t="s">
        <v>3</v>
      </c>
      <c r="I21" s="1"/>
    </row>
    <row r="22" spans="1:9" x14ac:dyDescent="0.25">
      <c r="A22" s="1"/>
      <c r="B22" s="93" t="s">
        <v>128</v>
      </c>
      <c r="C22" s="94"/>
      <c r="D22" s="94"/>
      <c r="E22" s="94"/>
      <c r="F22" s="95"/>
      <c r="G22" s="20">
        <f>G21*(1+Prisudvikling2018)*(1+Prisudvikling2019)^4</f>
        <v>119350.4266182547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2018-08-10T11:24:29Z</dcterms:modified>
</cp:coreProperties>
</file>