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79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0" i="23" l="1"/>
  <c r="C11" i="22"/>
  <c r="C11" i="15"/>
  <c r="C22" i="23" l="1"/>
  <c r="C23" i="22"/>
  <c r="C23" i="15"/>
  <c r="C27" i="2"/>
  <c r="E12" i="34" l="1"/>
  <c r="E18" i="34" l="1"/>
  <c r="E20" i="34" s="1"/>
  <c r="G21" i="34" s="1"/>
  <c r="G22" i="34" s="1"/>
  <c r="C27" i="15" s="1"/>
  <c r="E27" i="15" s="1"/>
  <c r="C16" i="23" l="1"/>
  <c r="C17" i="22"/>
  <c r="C17" i="15"/>
  <c r="C21" i="2"/>
  <c r="G12" i="34" l="1"/>
  <c r="C25" i="22" s="1"/>
  <c r="E25" i="22" s="1"/>
  <c r="G10" i="30" l="1"/>
  <c r="G12" i="30"/>
  <c r="G11" i="11" l="1"/>
  <c r="F11" i="11"/>
  <c r="D10" i="20" s="1"/>
  <c r="C32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4" i="19"/>
  <c r="E15" i="19" s="1"/>
  <c r="C24" i="2" l="1"/>
  <c r="E27" i="2" s="1"/>
  <c r="C20" i="22"/>
  <c r="E23" i="22" s="1"/>
  <c r="C19" i="23"/>
  <c r="C20" i="15"/>
  <c r="E23" i="15" l="1"/>
  <c r="E22" i="23"/>
  <c r="G11" i="10"/>
  <c r="E32" i="2" l="1"/>
  <c r="G13" i="10"/>
  <c r="C25" i="15" s="1"/>
  <c r="E25" i="15" l="1"/>
  <c r="D12" i="20"/>
  <c r="C10" i="2" s="1"/>
  <c r="C16" i="2" s="1"/>
  <c r="C12" i="15" l="1"/>
  <c r="C12" i="22" s="1"/>
  <c r="C11" i="23" s="1"/>
  <c r="E11" i="11" l="1"/>
  <c r="F10" i="20" s="1"/>
  <c r="F11" i="20" s="1"/>
  <c r="F12" i="20" s="1"/>
  <c r="C11" i="2" s="1"/>
  <c r="C17" i="2" s="1"/>
  <c r="C34" i="2"/>
  <c r="E34" i="2" s="1"/>
  <c r="C13" i="15" l="1"/>
  <c r="C13" i="22" s="1"/>
  <c r="C12" i="23" s="1"/>
  <c r="C14" i="2"/>
  <c r="C15" i="2" s="1"/>
  <c r="C18" i="2" l="1"/>
  <c r="E18" i="2" s="1"/>
  <c r="E35" i="2" s="1"/>
  <c r="C9" i="15" l="1"/>
  <c r="C10" i="15" l="1"/>
  <c r="C14" i="15" l="1"/>
  <c r="E14" i="15" s="1"/>
  <c r="E28" i="15" s="1"/>
  <c r="C9" i="22" l="1"/>
  <c r="C10" i="22" l="1"/>
  <c r="C14" i="22" l="1"/>
  <c r="E14" i="22" s="1"/>
  <c r="E26" i="22" s="1"/>
  <c r="C8" i="23" l="1"/>
  <c r="C9" i="23" l="1"/>
  <c r="C13" i="23" s="1"/>
  <c r="E13" i="23" s="1"/>
  <c r="E23" i="23" s="1"/>
</calcChain>
</file>

<file path=xl/sharedStrings.xml><?xml version="1.0" encoding="utf-8"?>
<sst xmlns="http://schemas.openxmlformats.org/spreadsheetml/2006/main" count="329" uniqueCount="143">
  <si>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</si>
  <si>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</si>
  <si>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</si>
  <si>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</si>
  <si>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</si>
  <si>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</si>
  <si>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</si>
  <si>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</si>
  <si>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</si>
  <si>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</si>
  <si>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</si>
  <si>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</si>
  <si>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</si>
  <si>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</si>
  <si>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</si>
  <si>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</si>
  <si>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</si>
  <si>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</si>
  <si>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</si>
  <si>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</si>
  <si>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</si>
  <si>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</si>
  <si>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</si>
  <si>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</si>
  <si>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</si>
  <si>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</si>
  <si>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</si>
  <si>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</si>
  <si>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</si>
  <si>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</si>
  <si>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</si>
  <si>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</si>
  <si>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</si>
  <si>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</si>
  <si>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</si>
  <si>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</si>
  <si>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</si>
  <si>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</si>
  <si>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</si>
  <si>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</si>
  <si>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</si>
  <si>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</si>
  <si>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</si>
  <si>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</si>
  <si>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</si>
  <si>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</si>
  <si>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</si>
  <si>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</si>
  <si>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</si>
  <si>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</si>
  <si>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</si>
  <si>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</si>
  <si>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</si>
  <si>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</si>
  <si>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</si>
  <si>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</si>
  <si>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</si>
  <si>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</si>
  <si>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</si>
  <si>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</si>
  <si>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</si>
  <si>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</si>
  <si>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</si>
  <si>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</si>
  <si>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</si>
  <si>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</si>
  <si>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</si>
  <si>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</si>
  <si>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</si>
  <si>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</si>
  <si>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</si>
  <si>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</si>
  <si>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</si>
  <si>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</si>
  <si>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</si>
  <si>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</si>
  <si>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</si>
  <si>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</si>
  <si>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</si>
  <si>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</si>
  <si>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</si>
  <si>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</si>
  <si>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</si>
  <si>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</si>
  <si>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</si>
  <si>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</si>
  <si>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</si>
  <si>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</si>
  <si>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</si>
  <si>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</si>
  <si>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</si>
  <si>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</si>
  <si>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</si>
  <si>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</si>
  <si>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</si>
  <si>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</si>
  <si>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</si>
  <si>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</si>
  <si>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</si>
  <si>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</si>
  <si>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</si>
  <si>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</si>
  <si>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</si>
  <si>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</si>
  <si>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</si>
  <si>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</si>
  <si>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</si>
  <si>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</si>
  <si>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</si>
  <si>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</si>
  <si>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</si>
  <si>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</si>
  <si>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</si>
  <si>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</si>
  <si>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</si>
  <si>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</si>
  <si>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</si>
  <si>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</si>
  <si>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</si>
  <si>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</si>
  <si>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</si>
  <si>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</si>
  <si>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</si>
  <si>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</si>
  <si>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</si>
  <si>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</si>
  <si>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</si>
  <si>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</si>
  <si>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</si>
  <si>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</si>
  <si>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</si>
  <si>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</si>
  <si>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</si>
  <si>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Ingen anlægsprojekter</t>
  </si>
  <si>
    <t>Periodevise driftsomkostninger under prisloftsbekendtgørelsen</t>
  </si>
  <si>
    <t>Ingen bortfald eller nedsættelse</t>
  </si>
  <si>
    <t>Spildevandsafgift</t>
  </si>
  <si>
    <t>Afgift til Forsyningsekretariatet</t>
  </si>
  <si>
    <t>Skatter og afgifter</t>
  </si>
  <si>
    <t>Erstatninger</t>
  </si>
  <si>
    <t xml:space="preserve">Medfinansiering efter prisloftbekendtgørelsen 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</si>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</sst>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10" xfId="0" applyFont="1" applyFill="1" applyBorder="1" applyAlignment="1" applyProtection="1">
      <alignment horizontal="center"/>
    </xf>
    <xf numFmtId="0" fontId="8" fillId="9" borderId="3" xfId="0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5" t="s">
        <v>3</v>
      </c>
      <c r="E6" s="85"/>
      <c r="F6" s="85"/>
      <c r="G6" s="85"/>
      <c r="H6" s="3"/>
      <c r="I6" s="1"/>
    </row>
    <row r="7" spans="1:9" ht="15" customHeight="1" x14ac:dyDescent="0.25">
      <c r="A7" s="1"/>
      <c r="B7" s="1"/>
      <c r="C7" s="3"/>
      <c r="D7" s="85"/>
      <c r="E7" s="85"/>
      <c r="F7" s="85"/>
      <c r="G7" s="85"/>
      <c r="H7" s="3"/>
      <c r="I7" s="1"/>
    </row>
    <row r="8" spans="1:9" ht="15.75" x14ac:dyDescent="0.25">
      <c r="A8" s="1"/>
      <c r="B8" s="1"/>
      <c r="C8" s="4"/>
      <c r="D8" s="87" t="s">
        <v>123</v>
      </c>
      <c r="E8" s="87"/>
      <c r="F8" s="87"/>
      <c r="G8" s="8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6" t="s">
        <v>4</v>
      </c>
      <c r="E11" s="86"/>
      <c r="F11" s="86"/>
      <c r="G11" s="8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82" t="s">
        <v>31</v>
      </c>
      <c r="E13" s="83"/>
      <c r="F13" s="83"/>
      <c r="G13" s="84"/>
      <c r="H13" s="1"/>
      <c r="I13" s="1"/>
    </row>
    <row r="14" spans="1:9" x14ac:dyDescent="0.25">
      <c r="A14" s="1"/>
      <c r="B14" s="1"/>
      <c r="C14" s="6" t="s">
        <v>30</v>
      </c>
      <c r="D14" s="82" t="s">
        <v>95</v>
      </c>
      <c r="E14" s="83"/>
      <c r="F14" s="83"/>
      <c r="G14" s="84"/>
      <c r="H14" s="1"/>
      <c r="I14" s="1"/>
    </row>
    <row r="15" spans="1:9" x14ac:dyDescent="0.25">
      <c r="A15" s="1"/>
      <c r="B15" s="1"/>
      <c r="C15" s="6" t="s">
        <v>94</v>
      </c>
      <c r="D15" s="82" t="s">
        <v>97</v>
      </c>
      <c r="E15" s="83"/>
      <c r="F15" s="83"/>
      <c r="G15" s="84"/>
      <c r="H15" s="1"/>
      <c r="I15" s="1"/>
    </row>
    <row r="16" spans="1:9" x14ac:dyDescent="0.25">
      <c r="A16" s="1"/>
      <c r="B16" s="1"/>
      <c r="C16" s="6" t="s">
        <v>96</v>
      </c>
      <c r="D16" s="82" t="s">
        <v>124</v>
      </c>
      <c r="E16" s="83"/>
      <c r="F16" s="83"/>
      <c r="G16" s="84"/>
      <c r="H16" s="1"/>
      <c r="I16" s="1"/>
    </row>
    <row r="17" spans="1:9" x14ac:dyDescent="0.25">
      <c r="A17" s="1"/>
      <c r="B17" s="1"/>
      <c r="C17" s="6" t="s">
        <v>6</v>
      </c>
      <c r="D17" s="88" t="s">
        <v>98</v>
      </c>
      <c r="E17" s="89"/>
      <c r="F17" s="89"/>
      <c r="G17" s="90"/>
      <c r="H17" s="1"/>
      <c r="I17" s="1"/>
    </row>
    <row r="18" spans="1:9" x14ac:dyDescent="0.25">
      <c r="A18" s="1"/>
      <c r="B18" s="1"/>
      <c r="C18" s="6" t="s">
        <v>7</v>
      </c>
      <c r="D18" s="88" t="s">
        <v>99</v>
      </c>
      <c r="E18" s="89"/>
      <c r="F18" s="89"/>
      <c r="G18" s="90"/>
      <c r="H18" s="1"/>
      <c r="I18" s="1"/>
    </row>
    <row r="19" spans="1:9" x14ac:dyDescent="0.25">
      <c r="A19" s="1"/>
      <c r="B19" s="1"/>
      <c r="C19" s="6" t="s">
        <v>8</v>
      </c>
      <c r="D19" s="73" t="s">
        <v>103</v>
      </c>
      <c r="E19" s="74"/>
      <c r="F19" s="74"/>
      <c r="G19" s="75"/>
      <c r="H19" s="1"/>
      <c r="I19" s="1"/>
    </row>
    <row r="20" spans="1:9" x14ac:dyDescent="0.25">
      <c r="A20" s="1"/>
      <c r="B20" s="1"/>
      <c r="C20" s="6" t="s">
        <v>9</v>
      </c>
      <c r="D20" s="76" t="s">
        <v>100</v>
      </c>
      <c r="E20" s="77"/>
      <c r="F20" s="77"/>
      <c r="G20" s="78"/>
      <c r="H20" s="1"/>
      <c r="I20" s="1"/>
    </row>
    <row r="21" spans="1:9" x14ac:dyDescent="0.25">
      <c r="A21" s="1"/>
      <c r="B21" s="1"/>
      <c r="C21" s="6" t="s">
        <v>10</v>
      </c>
      <c r="D21" s="76" t="s">
        <v>122</v>
      </c>
      <c r="E21" s="77"/>
      <c r="F21" s="77"/>
      <c r="G21" s="78"/>
      <c r="H21" s="1"/>
      <c r="I21" s="1"/>
    </row>
    <row r="22" spans="1:9" x14ac:dyDescent="0.25">
      <c r="A22" s="1"/>
      <c r="B22" s="1"/>
      <c r="C22" s="6" t="s">
        <v>11</v>
      </c>
      <c r="D22" s="76" t="s">
        <v>104</v>
      </c>
      <c r="E22" s="77"/>
      <c r="F22" s="77"/>
      <c r="G22" s="78"/>
      <c r="H22" s="1"/>
      <c r="I22" s="1"/>
    </row>
    <row r="23" spans="1:9" x14ac:dyDescent="0.25">
      <c r="A23" s="1"/>
      <c r="B23" s="1"/>
      <c r="C23" s="6" t="s">
        <v>12</v>
      </c>
      <c r="D23" s="79" t="s">
        <v>28</v>
      </c>
      <c r="E23" s="80"/>
      <c r="F23" s="80"/>
      <c r="G23" s="81"/>
      <c r="H23" s="1"/>
      <c r="I23" s="1"/>
    </row>
    <row r="24" spans="1:9" x14ac:dyDescent="0.25">
      <c r="A24" s="1"/>
      <c r="B24" s="1"/>
      <c r="C24" s="6" t="s">
        <v>26</v>
      </c>
      <c r="D24" s="70" t="s">
        <v>101</v>
      </c>
      <c r="E24" s="71"/>
      <c r="F24" s="71"/>
      <c r="G24" s="72"/>
      <c r="H24" s="1"/>
      <c r="I24" s="1"/>
    </row>
    <row r="25" spans="1:9" x14ac:dyDescent="0.25">
      <c r="A25" s="1"/>
      <c r="B25" s="1"/>
      <c r="C25" s="6" t="s">
        <v>29</v>
      </c>
      <c r="D25" s="70" t="s">
        <v>54</v>
      </c>
      <c r="E25" s="71"/>
      <c r="F25" s="71"/>
      <c r="G25" s="72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6" t="s">
        <v>126</v>
      </c>
      <c r="C3" s="96"/>
      <c r="D3" s="96"/>
      <c r="E3" s="96"/>
      <c r="F3" s="96"/>
      <c r="G3" s="96"/>
      <c r="H3" s="96"/>
      <c r="I3" s="1"/>
    </row>
    <row r="4" spans="1:9" ht="15" customHeight="1" x14ac:dyDescent="0.25">
      <c r="A4" s="1"/>
      <c r="B4" s="96"/>
      <c r="C4" s="96"/>
      <c r="D4" s="96"/>
      <c r="E4" s="96"/>
      <c r="F4" s="96"/>
      <c r="G4" s="96"/>
      <c r="H4" s="9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116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7" t="s">
        <v>105</v>
      </c>
      <c r="C9" s="98"/>
      <c r="D9" s="99"/>
      <c r="E9" s="11">
        <v>74727054.770438716</v>
      </c>
      <c r="F9" s="22" t="s">
        <v>2</v>
      </c>
      <c r="G9" s="19"/>
      <c r="H9" s="27"/>
      <c r="I9" s="1"/>
    </row>
    <row r="10" spans="1:9" x14ac:dyDescent="0.25">
      <c r="A10" s="1"/>
      <c r="B10" s="97" t="s">
        <v>106</v>
      </c>
      <c r="C10" s="98"/>
      <c r="D10" s="99"/>
      <c r="E10" s="11">
        <v>55705280</v>
      </c>
      <c r="F10" s="22" t="s">
        <v>2</v>
      </c>
      <c r="G10" s="14"/>
      <c r="H10" s="28"/>
      <c r="I10" s="1"/>
    </row>
    <row r="11" spans="1:9" x14ac:dyDescent="0.25">
      <c r="A11" s="1"/>
      <c r="B11" s="97" t="s">
        <v>112</v>
      </c>
      <c r="C11" s="98"/>
      <c r="D11" s="99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19021774.770438716</v>
      </c>
      <c r="F12" s="25" t="s">
        <v>2</v>
      </c>
      <c r="G12" s="17">
        <f>E12</f>
        <v>19021774.770438716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117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100" t="s">
        <v>118</v>
      </c>
      <c r="C18" s="101"/>
      <c r="D18" s="102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0" t="s">
        <v>113</v>
      </c>
      <c r="C19" s="101"/>
      <c r="D19" s="102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0" t="s">
        <v>119</v>
      </c>
      <c r="C20" s="101"/>
      <c r="D20" s="102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3" t="s">
        <v>114</v>
      </c>
      <c r="C21" s="94"/>
      <c r="D21" s="94"/>
      <c r="E21" s="94"/>
      <c r="F21" s="95"/>
      <c r="G21" s="20">
        <f>E20</f>
        <v>0</v>
      </c>
      <c r="H21" s="21" t="s">
        <v>2</v>
      </c>
      <c r="I21" s="1"/>
    </row>
    <row r="22" spans="1:9" x14ac:dyDescent="0.25">
      <c r="A22" s="1"/>
      <c r="B22" s="93" t="s">
        <v>115</v>
      </c>
      <c r="C22" s="94"/>
      <c r="D22" s="94"/>
      <c r="E22" s="94"/>
      <c r="F22" s="95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1" t="s">
        <v>130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127</v>
      </c>
      <c r="C8" s="94"/>
      <c r="D8" s="94"/>
      <c r="E8" s="94"/>
      <c r="F8" s="94"/>
      <c r="G8" s="94"/>
      <c r="H8" s="95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15" customHeight="1" x14ac:dyDescent="0.25">
      <c r="A10" s="1"/>
      <c r="B10" s="66" t="s">
        <v>133</v>
      </c>
      <c r="C10" s="67"/>
      <c r="D10" s="11"/>
      <c r="E10" s="11"/>
      <c r="F10" s="11"/>
      <c r="G10" s="11"/>
      <c r="H10" s="22" t="s">
        <v>2</v>
      </c>
      <c r="I10" s="1"/>
    </row>
    <row r="11" spans="1:9" x14ac:dyDescent="0.25">
      <c r="A11" s="1"/>
      <c r="B11" s="93" t="s">
        <v>131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2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8:H8"/>
    <mergeCell ref="B11:D1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1" t="s">
        <v>121</v>
      </c>
      <c r="C3" s="91"/>
      <c r="D3" s="91"/>
      <c r="E3" s="91"/>
      <c r="F3" s="91"/>
      <c r="G3" s="91"/>
      <c r="H3" s="1"/>
    </row>
    <row r="4" spans="1:8" ht="15" customHeight="1" x14ac:dyDescent="0.25">
      <c r="A4" s="1"/>
      <c r="B4" s="91"/>
      <c r="C4" s="91"/>
      <c r="D4" s="91"/>
      <c r="E4" s="91"/>
      <c r="F4" s="91"/>
      <c r="G4" s="9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Anlægsprojekter'!F11</f>
        <v>0</v>
      </c>
      <c r="E10" s="22" t="s">
        <v>2</v>
      </c>
      <c r="F10" s="11">
        <f>SUM('Fane 8. Anlægsprojekter'!E11,'Fane 8. Anlægsprojekter'!G11)</f>
        <v>0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6" t="s">
        <v>141</v>
      </c>
      <c r="C3" s="96"/>
      <c r="D3" s="96"/>
      <c r="E3" s="96"/>
      <c r="F3" s="96"/>
      <c r="G3" s="96"/>
      <c r="H3" s="1"/>
    </row>
    <row r="4" spans="1:8" ht="25.5" customHeight="1" x14ac:dyDescent="0.25">
      <c r="A4" s="1"/>
      <c r="B4" s="96"/>
      <c r="C4" s="96"/>
      <c r="D4" s="96"/>
      <c r="E4" s="96"/>
      <c r="F4" s="96"/>
      <c r="G4" s="9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135</v>
      </c>
      <c r="C10" s="68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6" t="s">
        <v>142</v>
      </c>
      <c r="C3" s="96"/>
      <c r="D3" s="96"/>
      <c r="E3" s="96"/>
      <c r="F3" s="96"/>
      <c r="G3" s="1"/>
      <c r="H3" s="1"/>
    </row>
    <row r="4" spans="1:8" ht="25.5" customHeight="1" x14ac:dyDescent="0.25">
      <c r="A4" s="1"/>
      <c r="B4" s="96"/>
      <c r="C4" s="96"/>
      <c r="D4" s="96"/>
      <c r="E4" s="96"/>
      <c r="F4" s="9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5.4924950107167695E-3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1" t="s">
        <v>41</v>
      </c>
      <c r="C3" s="91"/>
      <c r="D3" s="91"/>
      <c r="E3" s="91"/>
      <c r="F3" s="91"/>
      <c r="G3" s="1"/>
      <c r="I3" s="36"/>
    </row>
    <row r="4" spans="1:9" ht="15" customHeight="1" x14ac:dyDescent="0.25">
      <c r="A4" s="1"/>
      <c r="B4" s="91"/>
      <c r="C4" s="91"/>
      <c r="D4" s="91"/>
      <c r="E4" s="91"/>
      <c r="F4" s="91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72822930.969441652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0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1274401.291965229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-406979.22775320004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-450390.24999385653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-921934.64144054486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72318028.142219275</v>
      </c>
      <c r="D18" s="18" t="s">
        <v>2</v>
      </c>
      <c r="E18" s="17">
        <f>C18</f>
        <v>72318028.142219275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134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omk.'!E15</f>
        <v>1540909.8291825261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46" t="s">
        <v>140</v>
      </c>
      <c r="C26" s="11">
        <v>80000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1620909.8291825261</v>
      </c>
      <c r="D27" s="18" t="s">
        <v>2</v>
      </c>
      <c r="E27" s="17">
        <f>C27</f>
        <v>1620909.8291825261</v>
      </c>
      <c r="F27" s="18" t="s">
        <v>2</v>
      </c>
      <c r="G27" s="1"/>
    </row>
    <row r="28" spans="1:7" ht="15" customHeight="1" x14ac:dyDescent="0.25">
      <c r="A28" s="1"/>
      <c r="B28" s="39" t="s">
        <v>50</v>
      </c>
      <c r="C28" s="40"/>
      <c r="D28" s="40"/>
      <c r="E28" s="40"/>
      <c r="F28" s="41"/>
      <c r="G28" s="1"/>
    </row>
    <row r="29" spans="1:7" ht="15" customHeight="1" x14ac:dyDescent="0.25">
      <c r="A29" s="1"/>
      <c r="B29" s="45" t="s">
        <v>81</v>
      </c>
      <c r="C29" s="7">
        <v>0</v>
      </c>
      <c r="D29" s="8" t="s">
        <v>2</v>
      </c>
      <c r="E29" s="33"/>
      <c r="F29" s="13"/>
      <c r="G29" s="1"/>
    </row>
    <row r="30" spans="1:7" ht="15" customHeight="1" x14ac:dyDescent="0.25">
      <c r="A30" s="1"/>
      <c r="B30" s="45" t="s">
        <v>51</v>
      </c>
      <c r="C30" s="7">
        <v>-6896</v>
      </c>
      <c r="D30" s="8" t="s">
        <v>2</v>
      </c>
      <c r="E30" s="32"/>
      <c r="F30" s="13"/>
      <c r="G30" s="1"/>
    </row>
    <row r="31" spans="1:7" ht="28.5" customHeight="1" x14ac:dyDescent="0.25">
      <c r="A31" s="1"/>
      <c r="B31" s="46" t="s">
        <v>52</v>
      </c>
      <c r="C31" s="7">
        <v>14360.946411561299</v>
      </c>
      <c r="D31" s="8" t="s">
        <v>2</v>
      </c>
      <c r="E31" s="32"/>
      <c r="F31" s="13"/>
      <c r="G31" s="1"/>
    </row>
    <row r="32" spans="1:7" ht="15" customHeight="1" x14ac:dyDescent="0.25">
      <c r="A32" s="1"/>
      <c r="B32" s="47" t="s">
        <v>53</v>
      </c>
      <c r="C32" s="17">
        <f>SUM(C29:C31)</f>
        <v>7464.9464115612991</v>
      </c>
      <c r="D32" s="18" t="s">
        <v>2</v>
      </c>
      <c r="E32" s="17">
        <f>C32</f>
        <v>7464.9464115612991</v>
      </c>
      <c r="F32" s="18" t="s">
        <v>2</v>
      </c>
      <c r="G32" s="1"/>
    </row>
    <row r="33" spans="1:7" x14ac:dyDescent="0.25">
      <c r="A33" s="1"/>
      <c r="B33" s="39" t="s">
        <v>15</v>
      </c>
      <c r="C33" s="40"/>
      <c r="D33" s="40"/>
      <c r="E33" s="40"/>
      <c r="F33" s="41"/>
      <c r="G33" s="1"/>
    </row>
    <row r="34" spans="1:7" ht="15" customHeight="1" x14ac:dyDescent="0.25">
      <c r="A34" s="1"/>
      <c r="B34" s="47" t="s">
        <v>24</v>
      </c>
      <c r="C34" s="17">
        <f>'Fane 6. Hist. over el. underdæk'!G13</f>
        <v>-3832939.5</v>
      </c>
      <c r="D34" s="18" t="s">
        <v>2</v>
      </c>
      <c r="E34" s="17">
        <f>C34</f>
        <v>-3832939.5</v>
      </c>
      <c r="F34" s="18" t="s">
        <v>2</v>
      </c>
      <c r="G34" s="1"/>
    </row>
    <row r="35" spans="1:7" x14ac:dyDescent="0.25">
      <c r="A35" s="1"/>
      <c r="B35" s="39" t="s">
        <v>33</v>
      </c>
      <c r="C35" s="40"/>
      <c r="D35" s="41"/>
      <c r="E35" s="20">
        <f>SUM(E18,E22,E27,E32,E34)</f>
        <v>70113463.417813361</v>
      </c>
      <c r="F35" s="21" t="s">
        <v>2</v>
      </c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42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92" t="s">
        <v>43</v>
      </c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25</v>
      </c>
      <c r="C8" s="94"/>
      <c r="D8" s="94"/>
      <c r="E8" s="94"/>
      <c r="F8" s="95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72318028.142219275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1222174.6756035057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-403919.19706399093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-448841.80831437762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-452656.23978177703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72234785.572662622</v>
      </c>
      <c r="D14" s="18" t="s">
        <v>2</v>
      </c>
      <c r="E14" s="17">
        <f>C14</f>
        <v>72234785.572662622</v>
      </c>
      <c r="F14" s="18" t="s">
        <v>2</v>
      </c>
      <c r="G14" s="1"/>
    </row>
    <row r="15" spans="1:7" ht="15" customHeight="1" x14ac:dyDescent="0.25">
      <c r="A15" s="1"/>
      <c r="B15" s="93" t="s">
        <v>74</v>
      </c>
      <c r="C15" s="94"/>
      <c r="D15" s="94"/>
      <c r="E15" s="94"/>
      <c r="F15" s="95"/>
      <c r="G15" s="1"/>
    </row>
    <row r="16" spans="1:7" ht="15" customHeight="1" x14ac:dyDescent="0.25">
      <c r="A16" s="1"/>
      <c r="B16" s="46" t="s">
        <v>134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93" t="s">
        <v>22</v>
      </c>
      <c r="C19" s="94"/>
      <c r="D19" s="94"/>
      <c r="E19" s="94"/>
      <c r="F19" s="95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</f>
        <v>1566951.2052957106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140</v>
      </c>
      <c r="C22" s="11">
        <v>80000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1646951.2052957106</v>
      </c>
      <c r="D23" s="18" t="s">
        <v>2</v>
      </c>
      <c r="E23" s="17">
        <f>C23</f>
        <v>1646951.2052957106</v>
      </c>
      <c r="F23" s="18" t="s">
        <v>2</v>
      </c>
      <c r="G23" s="1"/>
    </row>
    <row r="24" spans="1:7" x14ac:dyDescent="0.25">
      <c r="A24" s="1"/>
      <c r="B24" s="93" t="s">
        <v>15</v>
      </c>
      <c r="C24" s="94"/>
      <c r="D24" s="94"/>
      <c r="E24" s="94"/>
      <c r="F24" s="95"/>
      <c r="G24" s="1"/>
    </row>
    <row r="25" spans="1:7" ht="15" customHeight="1" x14ac:dyDescent="0.25">
      <c r="A25" s="1"/>
      <c r="B25" s="29" t="s">
        <v>24</v>
      </c>
      <c r="C25" s="17">
        <f>IF('Fane 6. Hist. over el. underdæk'!G12&gt;1,'Fane 6. Hist. over el. underdæk'!G13,0)</f>
        <v>-3832939.5</v>
      </c>
      <c r="D25" s="18" t="s">
        <v>2</v>
      </c>
      <c r="E25" s="17">
        <f>C25</f>
        <v>-3832939.5</v>
      </c>
      <c r="F25" s="18" t="s">
        <v>2</v>
      </c>
      <c r="G25" s="1"/>
    </row>
    <row r="26" spans="1:7" x14ac:dyDescent="0.25">
      <c r="A26" s="1"/>
      <c r="B26" s="93" t="s">
        <v>116</v>
      </c>
      <c r="C26" s="94"/>
      <c r="D26" s="94"/>
      <c r="E26" s="94"/>
      <c r="F26" s="95"/>
      <c r="G26" s="1"/>
    </row>
    <row r="27" spans="1:7" ht="15" customHeight="1" x14ac:dyDescent="0.25">
      <c r="A27" s="1"/>
      <c r="B27" s="29" t="s">
        <v>108</v>
      </c>
      <c r="C27" s="17">
        <f>'Fane 7. Kontrol af ØR2017'!G22</f>
        <v>0</v>
      </c>
      <c r="D27" s="18" t="s">
        <v>2</v>
      </c>
      <c r="E27" s="17">
        <f>C27</f>
        <v>0</v>
      </c>
      <c r="F27" s="18" t="s">
        <v>2</v>
      </c>
      <c r="G27" s="1"/>
    </row>
    <row r="28" spans="1:7" x14ac:dyDescent="0.25">
      <c r="A28" s="1"/>
      <c r="B28" s="39" t="s">
        <v>56</v>
      </c>
      <c r="C28" s="40"/>
      <c r="D28" s="41"/>
      <c r="E28" s="20">
        <f>SUM(E14,E18,E23,E25,E27)</f>
        <v>70048797.277958333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7">
    <mergeCell ref="B3:F4"/>
    <mergeCell ref="B5:F5"/>
    <mergeCell ref="B26:F26"/>
    <mergeCell ref="B24:F24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91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92" t="s">
        <v>43</v>
      </c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72234785.572662622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1220767.8761779983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-403454.26082719606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-447298.69017739268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-456301.46690105245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72148499.030934975</v>
      </c>
      <c r="D14" s="18" t="s">
        <v>2</v>
      </c>
      <c r="E14" s="17">
        <f>C14</f>
        <v>72148499.030934975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134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omk.'!E15*(1+Prisudvikling2019)^2</f>
        <v>1593432.680665208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140</v>
      </c>
      <c r="C22" s="11">
        <v>80000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1673432.680665208</v>
      </c>
      <c r="D23" s="18" t="s">
        <v>2</v>
      </c>
      <c r="E23" s="17">
        <f>C23</f>
        <v>1673432.680665208</v>
      </c>
      <c r="F23" s="18" t="s">
        <v>2</v>
      </c>
      <c r="G23" s="1"/>
    </row>
    <row r="24" spans="1:7" ht="15" customHeight="1" x14ac:dyDescent="0.25">
      <c r="A24" s="1"/>
      <c r="B24" s="39" t="s">
        <v>116</v>
      </c>
      <c r="C24" s="40"/>
      <c r="D24" s="40"/>
      <c r="E24" s="40"/>
      <c r="F24" s="41"/>
      <c r="G24" s="1"/>
    </row>
    <row r="25" spans="1:7" ht="15" customHeight="1" x14ac:dyDescent="0.25">
      <c r="A25" s="1"/>
      <c r="B25" s="29" t="s">
        <v>108</v>
      </c>
      <c r="C25" s="17">
        <f>'Fane 2.2. Økonomisk ramme 2020'!C27*(1+Prisudvikling2019)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x14ac:dyDescent="0.25">
      <c r="A26" s="1"/>
      <c r="B26" s="39" t="s">
        <v>68</v>
      </c>
      <c r="C26" s="40"/>
      <c r="D26" s="41"/>
      <c r="E26" s="20">
        <f>SUM(E14,E18,E23,E25)</f>
        <v>73821931.711600184</v>
      </c>
      <c r="F26" s="21" t="s">
        <v>2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92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92" t="s">
        <v>43</v>
      </c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72148499.030934975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1219309.6336228009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-402972.32303730614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-445760.87728056277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-459976.04892496264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72059099.415314928</v>
      </c>
      <c r="D13" s="18" t="s">
        <v>2</v>
      </c>
      <c r="E13" s="17">
        <f>C13</f>
        <v>72059099.415314928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134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omk.'!E15*(1+Prisudvikling2019)^3</f>
        <v>1620361.6929684498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46" t="s">
        <v>140</v>
      </c>
      <c r="C21" s="11">
        <v>80000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SUM(C19:C21)</f>
        <v>1700361.6929684498</v>
      </c>
      <c r="D22" s="18" t="s">
        <v>2</v>
      </c>
      <c r="E22" s="17">
        <f>C22</f>
        <v>1700361.6929684498</v>
      </c>
      <c r="F22" s="18" t="s">
        <v>2</v>
      </c>
      <c r="G22" s="1"/>
    </row>
    <row r="23" spans="1:7" x14ac:dyDescent="0.25">
      <c r="A23" s="1"/>
      <c r="B23" s="39" t="s">
        <v>78</v>
      </c>
      <c r="C23" s="40"/>
      <c r="D23" s="41"/>
      <c r="E23" s="20">
        <f>SUM(E13,E17,E22)</f>
        <v>73759461.108283371</v>
      </c>
      <c r="F23" s="21" t="s">
        <v>2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6" t="s">
        <v>93</v>
      </c>
      <c r="C3" s="96"/>
      <c r="D3" s="96"/>
      <c r="E3" s="96"/>
      <c r="F3" s="96"/>
      <c r="G3" s="96"/>
      <c r="H3" s="96"/>
      <c r="I3" s="1"/>
    </row>
    <row r="4" spans="1:9" ht="29.25" customHeight="1" x14ac:dyDescent="0.25">
      <c r="A4" s="1"/>
      <c r="B4" s="96"/>
      <c r="C4" s="96"/>
      <c r="D4" s="96"/>
      <c r="E4" s="96"/>
      <c r="F4" s="96"/>
      <c r="G4" s="96"/>
      <c r="H4" s="9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74125490.202780366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1302559.2333387153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72822930.969441652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1" t="s">
        <v>102</v>
      </c>
      <c r="C3" s="91"/>
      <c r="D3" s="91"/>
      <c r="E3" s="91"/>
      <c r="F3" s="91"/>
      <c r="G3" s="1"/>
      <c r="H3" s="1"/>
    </row>
    <row r="4" spans="1:8" ht="15" customHeight="1" x14ac:dyDescent="0.25">
      <c r="A4" s="1"/>
      <c r="B4" s="91"/>
      <c r="C4" s="91"/>
      <c r="D4" s="91"/>
      <c r="E4" s="91"/>
      <c r="F4" s="9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9" t="s">
        <v>136</v>
      </c>
      <c r="C10" s="63"/>
      <c r="D10" s="64"/>
      <c r="E10" s="11">
        <v>1350059</v>
      </c>
      <c r="F10" s="22" t="s">
        <v>2</v>
      </c>
      <c r="G10" s="1"/>
      <c r="H10" s="1"/>
    </row>
    <row r="11" spans="1:8" x14ac:dyDescent="0.25">
      <c r="A11" s="1"/>
      <c r="B11" s="69" t="s">
        <v>138</v>
      </c>
      <c r="C11" s="63"/>
      <c r="D11" s="64"/>
      <c r="E11" s="11">
        <v>79820.11</v>
      </c>
      <c r="F11" s="22" t="s">
        <v>2</v>
      </c>
      <c r="G11" s="1"/>
      <c r="H11" s="1"/>
    </row>
    <row r="12" spans="1:8" x14ac:dyDescent="0.25">
      <c r="A12" s="1"/>
      <c r="B12" s="69" t="s">
        <v>137</v>
      </c>
      <c r="C12" s="63"/>
      <c r="D12" s="64"/>
      <c r="E12" s="11">
        <v>46445.38</v>
      </c>
      <c r="F12" s="22" t="s">
        <v>2</v>
      </c>
      <c r="G12" s="1"/>
      <c r="H12" s="1"/>
    </row>
    <row r="13" spans="1:8" x14ac:dyDescent="0.25">
      <c r="A13" s="1"/>
      <c r="B13" s="65" t="s">
        <v>139</v>
      </c>
      <c r="C13" s="63"/>
      <c r="D13" s="64"/>
      <c r="E13" s="11">
        <v>13793.75</v>
      </c>
      <c r="F13" s="22" t="s">
        <v>2</v>
      </c>
      <c r="G13" s="1"/>
      <c r="H13" s="1"/>
    </row>
    <row r="14" spans="1:8" x14ac:dyDescent="0.25">
      <c r="A14" s="1"/>
      <c r="B14" s="93" t="s">
        <v>128</v>
      </c>
      <c r="C14" s="94"/>
      <c r="D14" s="95"/>
      <c r="E14" s="20">
        <f>SUM(E10:E13)</f>
        <v>1490118.24</v>
      </c>
      <c r="F14" s="21" t="s">
        <v>2</v>
      </c>
      <c r="G14" s="1"/>
      <c r="H14" s="1"/>
    </row>
    <row r="15" spans="1:8" x14ac:dyDescent="0.25">
      <c r="A15" s="1"/>
      <c r="B15" s="93" t="s">
        <v>129</v>
      </c>
      <c r="C15" s="94"/>
      <c r="D15" s="95"/>
      <c r="E15" s="20">
        <f>E14*(1+Prisudvikling2019)^2</f>
        <v>1540909.8291825261</v>
      </c>
      <c r="F15" s="21" t="s">
        <v>2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3">
    <mergeCell ref="B3:F4"/>
    <mergeCell ref="B14:D14"/>
    <mergeCell ref="B15:D15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1" t="s">
        <v>120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451677.53095708421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22583876.547854211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922404.83730636176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52113267.644427218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7" t="s">
        <v>87</v>
      </c>
      <c r="C17" s="98"/>
      <c r="D17" s="98"/>
      <c r="E17" s="98"/>
      <c r="F17" s="99"/>
      <c r="G17" s="57">
        <v>0.02</v>
      </c>
      <c r="H17" s="22"/>
      <c r="I17" s="1"/>
    </row>
    <row r="18" spans="1:9" x14ac:dyDescent="0.25">
      <c r="A18" s="1"/>
      <c r="B18" s="97" t="s">
        <v>86</v>
      </c>
      <c r="C18" s="98"/>
      <c r="D18" s="98"/>
      <c r="E18" s="98"/>
      <c r="F18" s="99"/>
      <c r="G18" s="57">
        <v>0.02</v>
      </c>
      <c r="H18" s="22"/>
      <c r="I18" s="1"/>
    </row>
    <row r="19" spans="1:9" x14ac:dyDescent="0.25">
      <c r="A19" s="1"/>
      <c r="B19" s="97" t="s">
        <v>88</v>
      </c>
      <c r="C19" s="98"/>
      <c r="D19" s="98"/>
      <c r="E19" s="98"/>
      <c r="F19" s="99"/>
      <c r="G19" s="57">
        <v>1.77E-2</v>
      </c>
      <c r="H19" s="22"/>
      <c r="I19" s="1"/>
    </row>
    <row r="20" spans="1:9" x14ac:dyDescent="0.25">
      <c r="A20" s="1"/>
      <c r="B20" s="97" t="s">
        <v>132</v>
      </c>
      <c r="C20" s="98"/>
      <c r="D20" s="98"/>
      <c r="E20" s="98"/>
      <c r="F20" s="99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1" t="s">
        <v>125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-37657000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-29991121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-7665879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-3832939.5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2018-08-27T13:27:17Z</dcterms:modified>
</cp:coreProperties>
</file>