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13" i="15" l="1"/>
  <c r="C11" i="15" l="1"/>
  <c r="C10" i="15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1" i="11"/>
  <c r="F11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C19" i="2" s="1"/>
  <c r="D11" i="21"/>
  <c r="D12" i="21" s="1"/>
  <c r="C12" i="2" s="1"/>
  <c r="C18" i="2" s="1"/>
  <c r="C9" i="2"/>
  <c r="E15" i="19"/>
  <c r="E16" i="19" s="1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8" i="15" l="1"/>
  <c r="D12" i="20"/>
  <c r="C10" i="2" s="1"/>
  <c r="C16" i="15" l="1"/>
  <c r="C16" i="22" s="1"/>
  <c r="C11" i="23" s="1"/>
  <c r="C10" i="22"/>
  <c r="E11" i="11" l="1"/>
  <c r="F10" i="20" s="1"/>
  <c r="F11" i="20" s="1"/>
  <c r="F12" i="20" s="1"/>
  <c r="C11" i="2" s="1"/>
  <c r="C35" i="2"/>
  <c r="E35" i="2" s="1"/>
  <c r="C17" i="15" l="1"/>
  <c r="C17" i="22" s="1"/>
  <c r="C12" i="23" s="1"/>
  <c r="C11" i="22"/>
  <c r="C14" i="2"/>
  <c r="C15" i="2" l="1"/>
  <c r="C20" i="2" s="1"/>
  <c r="E20" i="2" s="1"/>
  <c r="E36" i="2" s="1"/>
  <c r="C9" i="15" l="1"/>
  <c r="C12" i="15" s="1"/>
  <c r="E18" i="15" l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<sst xmlns="http://schemas.openxmlformats.org/spreadsheetml/2006/main" count="337" uniqueCount="149">
  <si>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</si>
  <si>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</si>
  <si>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</si>
  <si>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</si>
  <si>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</si>
  <si>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</si>
  <si>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</si>
  <si>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</si>
  <si>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</si>
  <si>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</si>
  <si>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</si>
  <si>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</si>
  <si>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</si>
  <si>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</si>
  <si>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</si>
  <si>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</si>
  <si>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</si>
  <si>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</si>
  <si>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</si>
  <si>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</si>
  <si>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</si>
  <si>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</si>
  <si>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</si>
  <si>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</si>
  <si>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</si>
  <si>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</si>
  <si>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</si>
  <si>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</si>
  <si>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</si>
  <si>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</si>
  <si>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</si>
  <si>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</si>
  <si>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</si>
  <si>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</si>
  <si>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</si>
  <si>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</si>
  <si>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</si>
  <si>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</si>
  <si>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</si>
  <si>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</si>
  <si>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</si>
  <si>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</si>
  <si>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</si>
  <si>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</si>
  <si>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</si>
  <si>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</si>
  <si>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</si>
  <si>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</si>
  <si>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</si>
  <si>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</si>
  <si>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</si>
  <si>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</si>
  <si>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</si>
  <si>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</si>
  <si>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</si>
  <si>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</si>
  <si>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</si>
  <si>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</si>
  <si>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</si>
  <si>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</si>
  <si>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</si>
  <si>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</si>
  <si>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</si>
  <si>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</si>
  <si>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</si>
  <si>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</si>
  <si>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</si>
  <si>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</si>
  <si>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</si>
  <si>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</si>
  <si>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</si>
  <si>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</si>
  <si>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</si>
  <si>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</si>
  <si>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</si>
  <si>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</si>
  <si>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</si>
  <si>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</si>
  <si>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</si>
  <si>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</si>
  <si>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</si>
  <si>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</si>
  <si>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</si>
  <si>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</si>
  <si>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</si>
  <si>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</si>
  <si>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</si>
  <si>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</si>
  <si>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</si>
  <si>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</si>
  <si>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</si>
  <si>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</si>
  <si>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</si>
  <si>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</si>
  <si>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</si>
  <si>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</si>
  <si>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</si>
  <si>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</si>
  <si>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</si>
  <si>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</si>
  <si>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</si>
  <si>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</si>
  <si>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</si>
  <si>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</si>
  <si>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</si>
  <si>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</si>
  <si>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</si>
  <si>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</si>
  <si>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</si>
  <si>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</si>
  <si>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</si>
  <si>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</si>
  <si>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</si>
  <si>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</si>
  <si>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</si>
  <si>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</si>
  <si>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</si>
  <si>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</si>
  <si>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</si>
  <si>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</si>
  <si>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</si>
  <si>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</si>
  <si>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</si>
  <si>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</si>
  <si>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</si>
  <si>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</si>
  <si>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</si>
  <si>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</si>
  <si>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</si>
  <si>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</si>
  <si>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</si>
  <si>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</si>
  <si>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</si>
  <si>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</si>
  <si>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</si>
  <si>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</si>
  <si>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</si>
  <si>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</si>
  <si>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</si>
  <si>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Ledningsnet ≤ Ø 200 mm</t>
  </si>
  <si>
    <t>Spildevandsafgift</t>
  </si>
  <si>
    <t>Akkumuleret restskat</t>
  </si>
  <si>
    <t>Afgift til Forsyningsekretariatet</t>
  </si>
  <si>
    <t>Skatter og afgifter</t>
  </si>
  <si>
    <t>Tjenestemandspensioner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</si>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</sst>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118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93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92</v>
      </c>
      <c r="D15" s="66" t="s">
        <v>95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94</v>
      </c>
      <c r="D16" s="66" t="s">
        <v>119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96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97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98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117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99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103</v>
      </c>
      <c r="C9" s="97"/>
      <c r="D9" s="98"/>
      <c r="E9" s="11">
        <v>148256079.59643435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104</v>
      </c>
      <c r="C10" s="97"/>
      <c r="D10" s="98"/>
      <c r="E10" s="11">
        <v>155696055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110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-7439975.4035656452</v>
      </c>
      <c r="F12" s="25" t="s">
        <v>2</v>
      </c>
      <c r="G12" s="17">
        <f>E12</f>
        <v>-7439975.4035656452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136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113</v>
      </c>
      <c r="C18" s="100"/>
      <c r="D18" s="101"/>
      <c r="E18" s="11">
        <f>IF(E12&lt;0,E12,0)</f>
        <v>-7439975.4035656452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111</v>
      </c>
      <c r="C19" s="100"/>
      <c r="D19" s="101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114</v>
      </c>
      <c r="C20" s="100"/>
      <c r="D20" s="101"/>
      <c r="E20" s="11">
        <f>E18/E19</f>
        <v>-1859993.8508914113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137</v>
      </c>
      <c r="C21" s="90"/>
      <c r="D21" s="90"/>
      <c r="E21" s="90"/>
      <c r="F21" s="91"/>
      <c r="G21" s="20">
        <f>E20</f>
        <v>-1859993.8508914113</v>
      </c>
      <c r="H21" s="21" t="s">
        <v>2</v>
      </c>
      <c r="I21" s="1"/>
    </row>
    <row r="22" spans="1:9" x14ac:dyDescent="0.25">
      <c r="A22" s="1"/>
      <c r="B22" s="89" t="s">
        <v>138</v>
      </c>
      <c r="C22" s="90"/>
      <c r="D22" s="90"/>
      <c r="E22" s="90"/>
      <c r="F22" s="91"/>
      <c r="G22" s="20">
        <f>G21*(1+Prisudvikling2019)^5</f>
        <v>-2022566.1992710817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139</v>
      </c>
      <c r="C10" s="64">
        <v>75</v>
      </c>
      <c r="D10" s="11">
        <v>12567136.51</v>
      </c>
      <c r="E10" s="11">
        <f>D10/C10</f>
        <v>167561.82013333333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89" t="s">
        <v>126</v>
      </c>
      <c r="C11" s="90"/>
      <c r="D11" s="91"/>
      <c r="E11" s="20">
        <f>SUM(E10:E10)</f>
        <v>167561.82013333333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116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167561.82013333333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167561.82013333333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170393.61489358664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147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146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148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148520663.34220451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170393.61489358664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2601991.2605802808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-1054358.6832294366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-1751993.6115436421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-1507.4774227720077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148485188.44548249</v>
      </c>
      <c r="D20" s="18" t="s">
        <v>2</v>
      </c>
      <c r="E20" s="17">
        <f>C20</f>
        <v>148485188.44548249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145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omk.'!E16</f>
        <v>4400546.1429269491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4400546.1429269491</v>
      </c>
      <c r="D28" s="18" t="s">
        <v>2</v>
      </c>
      <c r="E28" s="17">
        <f>C28</f>
        <v>4400546.1429269491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19774.252501974875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19774.252501974875</v>
      </c>
      <c r="D33" s="18" t="s">
        <v>2</v>
      </c>
      <c r="E33" s="17">
        <f>C33</f>
        <v>19774.252501974875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-6406024</v>
      </c>
      <c r="D35" s="18" t="s">
        <v>2</v>
      </c>
      <c r="E35" s="17">
        <f>C35</f>
        <v>-6406024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146499484.84091142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148485188.44548249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171765.78956251623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2598387.7383222063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-1051353.7609822326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-1751100.5328001578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-1519.6170932332677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148279602.27292904</v>
      </c>
      <c r="D18" s="18" t="s">
        <v>2</v>
      </c>
      <c r="E18" s="17">
        <f>C18</f>
        <v>148279602.27292904</v>
      </c>
      <c r="F18" s="18" t="s">
        <v>2</v>
      </c>
      <c r="G18" s="1"/>
    </row>
    <row r="19" spans="1:7" ht="15" customHeight="1" x14ac:dyDescent="0.25">
      <c r="A19" s="1"/>
      <c r="B19" s="89" t="s">
        <v>74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145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9" t="s">
        <v>22</v>
      </c>
      <c r="C23" s="90"/>
      <c r="D23" s="90"/>
      <c r="E23" s="90"/>
      <c r="F23" s="9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</f>
        <v>4474915.3727424145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4474915.3727424145</v>
      </c>
      <c r="D26" s="18" t="s">
        <v>2</v>
      </c>
      <c r="E26" s="17">
        <f>C26</f>
        <v>4474915.3727424145</v>
      </c>
      <c r="F26" s="18" t="s">
        <v>2</v>
      </c>
      <c r="G26" s="1"/>
    </row>
    <row r="27" spans="1:7" x14ac:dyDescent="0.25">
      <c r="A27" s="1"/>
      <c r="B27" s="89" t="s">
        <v>15</v>
      </c>
      <c r="C27" s="90"/>
      <c r="D27" s="90"/>
      <c r="E27" s="90"/>
      <c r="F27" s="91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-6406024</v>
      </c>
      <c r="D28" s="18" t="s">
        <v>2</v>
      </c>
      <c r="E28" s="17">
        <f>C28</f>
        <v>-6406024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146348493.64567146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89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148279602.27292904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173149.01431288946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2594789.1503676707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-1048357.4027634333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-1750207.9093035632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-1531.854524096562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148074294.25670561</v>
      </c>
      <c r="D18" s="18" t="s">
        <v>2</v>
      </c>
      <c r="E18" s="17">
        <f>C18</f>
        <v>148074294.25670561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145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omk.'!E16*(1+Prisudvikling2019)^2</f>
        <v>4550541.4425417604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4550541.4425417604</v>
      </c>
      <c r="D26" s="18" t="s">
        <v>2</v>
      </c>
      <c r="E26" s="17">
        <f>C26</f>
        <v>4550541.4425417604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152624835.69924736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90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148074294.25670561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2502455.5729383244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-1044753.1500127326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-860870.32432028605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148671126.35531092</v>
      </c>
      <c r="D13" s="18" t="s">
        <v>2</v>
      </c>
      <c r="E13" s="17">
        <f>C13</f>
        <v>148671126.35531092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145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4627445.592920715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4627445.592920715</v>
      </c>
      <c r="D21" s="18" t="s">
        <v>2</v>
      </c>
      <c r="E21" s="17">
        <f>C21</f>
        <v>4627445.592920715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-2022566.1992710817</v>
      </c>
      <c r="D23" s="18" t="s">
        <v>2</v>
      </c>
      <c r="E23" s="17">
        <f>C23</f>
        <v>-2022566.1992710817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151276005.74896055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151450258.68539825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2929595.3431937504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148520663.34220451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100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140</v>
      </c>
      <c r="C10" s="94"/>
      <c r="D10" s="95"/>
      <c r="E10" s="11">
        <v>2013840</v>
      </c>
      <c r="F10" s="22" t="s">
        <v>2</v>
      </c>
      <c r="G10" s="1"/>
      <c r="H10" s="1"/>
    </row>
    <row r="11" spans="1:8" x14ac:dyDescent="0.25">
      <c r="A11" s="1"/>
      <c r="B11" s="93" t="s">
        <v>141</v>
      </c>
      <c r="C11" s="94"/>
      <c r="D11" s="95"/>
      <c r="E11" s="11">
        <v>1298968</v>
      </c>
      <c r="F11" s="22" t="s">
        <v>2</v>
      </c>
      <c r="G11" s="1"/>
      <c r="H11" s="1"/>
    </row>
    <row r="12" spans="1:8" x14ac:dyDescent="0.25">
      <c r="A12" s="1"/>
      <c r="B12" s="93" t="s">
        <v>142</v>
      </c>
      <c r="C12" s="94"/>
      <c r="D12" s="95"/>
      <c r="E12" s="11">
        <v>75111</v>
      </c>
      <c r="F12" s="22" t="s">
        <v>2</v>
      </c>
      <c r="G12" s="1"/>
      <c r="H12" s="1"/>
    </row>
    <row r="13" spans="1:8" x14ac:dyDescent="0.25">
      <c r="A13" s="1"/>
      <c r="B13" s="93" t="s">
        <v>143</v>
      </c>
      <c r="C13" s="94"/>
      <c r="D13" s="95"/>
      <c r="E13" s="11">
        <v>351582</v>
      </c>
      <c r="F13" s="22" t="s">
        <v>2</v>
      </c>
      <c r="G13" s="1"/>
      <c r="H13" s="1"/>
    </row>
    <row r="14" spans="1:8" x14ac:dyDescent="0.25">
      <c r="A14" s="1"/>
      <c r="B14" s="93" t="s">
        <v>144</v>
      </c>
      <c r="C14" s="94"/>
      <c r="D14" s="95"/>
      <c r="E14" s="11">
        <v>515994</v>
      </c>
      <c r="F14" s="22" t="s">
        <v>2</v>
      </c>
      <c r="G14" s="1"/>
      <c r="H14" s="1"/>
    </row>
    <row r="15" spans="1:8" x14ac:dyDescent="0.25">
      <c r="A15" s="1"/>
      <c r="B15" s="89" t="s">
        <v>123</v>
      </c>
      <c r="C15" s="90"/>
      <c r="D15" s="91"/>
      <c r="E15" s="20">
        <f>SUM(E10:E14)</f>
        <v>4255495</v>
      </c>
      <c r="F15" s="21" t="s">
        <v>2</v>
      </c>
      <c r="G15" s="1"/>
      <c r="H15" s="1"/>
    </row>
    <row r="16" spans="1:8" x14ac:dyDescent="0.25">
      <c r="A16" s="1"/>
      <c r="B16" s="89" t="s">
        <v>124</v>
      </c>
      <c r="C16" s="90"/>
      <c r="D16" s="91"/>
      <c r="E16" s="20">
        <f>E15*(1+Prisudvikling2019)^2</f>
        <v>4400546.1429269491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1057372.1939822861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52868609.699114308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1752887.1457661963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99033172.077186227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134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135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127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-61782239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-48970191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-12812048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-6406024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2018-08-27T13:13:06Z</dcterms:modified>
</cp:coreProperties>
</file>