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5" i="19"/>
  <c r="E16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<sst xmlns="http://schemas.openxmlformats.org/spreadsheetml/2006/main" count="362" uniqueCount="160">
  <si>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</si>
  <si>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</si>
  <si>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</si>
  <si>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</si>
  <si>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</si>
  <si>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</si>
  <si>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</si>
  <si>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</si>
  <si>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</si>
  <si>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</si>
  <si>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</si>
  <si>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</si>
  <si>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</si>
  <si>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</si>
  <si>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</si>
  <si>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</si>
  <si>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</si>
  <si>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</si>
  <si>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</si>
  <si>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</si>
  <si>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</si>
  <si>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</si>
  <si>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</si>
  <si>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</si>
  <si>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</si>
  <si>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</si>
  <si>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</si>
  <si>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</si>
  <si>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</si>
  <si>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</si>
  <si>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</si>
  <si>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</si>
  <si>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</si>
  <si>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</si>
  <si>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</si>
  <si>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</si>
  <si>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</si>
  <si>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</si>
  <si>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</si>
  <si>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</si>
  <si>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</si>
  <si>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</si>
  <si>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</si>
  <si>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</si>
  <si>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</si>
  <si>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</si>
  <si>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</si>
  <si>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</si>
  <si>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</si>
  <si>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</si>
  <si>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</si>
  <si>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</si>
  <si>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</si>
  <si>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</si>
  <si>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</si>
  <si>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</si>
  <si>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</si>
  <si>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</si>
  <si>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</si>
  <si>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</si>
  <si>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</si>
  <si>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</si>
  <si>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</si>
  <si>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</si>
  <si>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</si>
  <si>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</si>
  <si>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</si>
  <si>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</si>
  <si>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</si>
  <si>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</si>
  <si>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</si>
  <si>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</si>
  <si>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</si>
  <si>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</si>
  <si>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</si>
  <si>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</si>
  <si>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</si>
  <si>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</si>
  <si>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</si>
  <si>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</si>
  <si>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</si>
  <si>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</si>
  <si>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</si>
  <si>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</si>
  <si>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</si>
  <si>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</si>
  <si>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</si>
  <si>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</si>
  <si>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</si>
  <si>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</si>
  <si>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</si>
  <si>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</si>
  <si>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</si>
  <si>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</si>
  <si>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</si>
  <si>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</si>
  <si>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</si>
  <si>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</si>
  <si>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</si>
  <si>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</si>
  <si>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</si>
  <si>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</si>
  <si>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</si>
  <si>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</si>
  <si>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</si>
  <si>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</si>
  <si>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</si>
  <si>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</si>
  <si>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</si>
  <si>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</si>
  <si>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</si>
  <si>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</si>
  <si>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</si>
  <si>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</si>
  <si>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</si>
  <si>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</si>
  <si>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</si>
  <si>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</si>
  <si>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</si>
  <si>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</si>
  <si>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</si>
  <si>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</si>
  <si>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</si>
  <si>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</si>
  <si>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</si>
  <si>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</si>
  <si>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</si>
  <si>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</si>
  <si>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</si>
  <si>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</si>
  <si>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</si>
  <si>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</si>
  <si>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</si>
  <si>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</si>
  <si>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</si>
  <si>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</si>
  <si>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</si>
  <si>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</si>
  <si>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</si>
  <si>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</si>
  <si>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</si>
  <si>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</si>
  <si>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</si>
  <si>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</si>
  <si>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</si>
  <si>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</si>
  <si>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</si>
  <si>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</si>
  <si>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</si>
  <si>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</si>
  <si>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Akkumuleret restskat</t>
  </si>
  <si>
    <t>Afgift til Forsyningsekretariatet</t>
  </si>
  <si>
    <t>Skatter og afgifter</t>
  </si>
  <si>
    <t>Selskabsskatter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</si>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</sst>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3" t="s">
        <v>32</v>
      </c>
      <c r="E13" s="64"/>
      <c r="F13" s="64"/>
      <c r="G13" s="65"/>
      <c r="H13" s="1"/>
      <c r="I13" s="1"/>
    </row>
    <row r="14" spans="1:9" x14ac:dyDescent="0.25">
      <c r="A14" s="1"/>
      <c r="B14" s="1"/>
      <c r="C14" s="6" t="s">
        <v>31</v>
      </c>
      <c r="D14" s="63" t="s">
        <v>96</v>
      </c>
      <c r="E14" s="64"/>
      <c r="F14" s="64"/>
      <c r="G14" s="65"/>
      <c r="H14" s="1"/>
      <c r="I14" s="1"/>
    </row>
    <row r="15" spans="1:9" x14ac:dyDescent="0.25">
      <c r="A15" s="1"/>
      <c r="B15" s="1"/>
      <c r="C15" s="6" t="s">
        <v>94</v>
      </c>
      <c r="D15" s="63" t="s">
        <v>97</v>
      </c>
      <c r="E15" s="64"/>
      <c r="F15" s="64"/>
      <c r="G15" s="65"/>
      <c r="H15" s="1"/>
      <c r="I15" s="1"/>
    </row>
    <row r="16" spans="1:9" x14ac:dyDescent="0.25">
      <c r="A16" s="1"/>
      <c r="B16" s="1"/>
      <c r="C16" s="6" t="s">
        <v>95</v>
      </c>
      <c r="D16" s="63" t="s">
        <v>132</v>
      </c>
      <c r="E16" s="64"/>
      <c r="F16" s="64"/>
      <c r="G16" s="65"/>
      <c r="H16" s="1"/>
      <c r="I16" s="1"/>
    </row>
    <row r="17" spans="1:9" x14ac:dyDescent="0.25">
      <c r="A17" s="1"/>
      <c r="B17" s="1"/>
      <c r="C17" s="6" t="s">
        <v>7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100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99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130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104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9" t="s">
        <v>28</v>
      </c>
      <c r="E24" s="70"/>
      <c r="F24" s="70"/>
      <c r="G24" s="71"/>
      <c r="H24" s="1"/>
      <c r="I24" s="1"/>
    </row>
    <row r="25" spans="1:9" x14ac:dyDescent="0.25">
      <c r="A25" s="1"/>
      <c r="B25" s="1"/>
      <c r="C25" s="6" t="s">
        <v>29</v>
      </c>
      <c r="D25" s="66" t="s">
        <v>102</v>
      </c>
      <c r="E25" s="67"/>
      <c r="F25" s="67"/>
      <c r="G25" s="68"/>
      <c r="H25" s="1"/>
      <c r="I25" s="1"/>
    </row>
    <row r="26" spans="1:9" x14ac:dyDescent="0.25">
      <c r="A26" s="1"/>
      <c r="B26" s="1"/>
      <c r="C26" s="6" t="s">
        <v>30</v>
      </c>
      <c r="D26" s="66" t="s">
        <v>65</v>
      </c>
      <c r="E26" s="67"/>
      <c r="F26" s="67"/>
      <c r="G26" s="68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  <mergeCell ref="D26:G26"/>
    <mergeCell ref="D24:G24"/>
    <mergeCell ref="D25:G25"/>
    <mergeCell ref="D14:G14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-1956106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-1572992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-383114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-191557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112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105</v>
      </c>
      <c r="C9" s="94"/>
      <c r="D9" s="95"/>
      <c r="E9" s="11">
        <v>6927665.6040000003</v>
      </c>
      <c r="F9" s="22" t="s">
        <v>3</v>
      </c>
      <c r="G9" s="19"/>
      <c r="H9" s="27"/>
      <c r="I9" s="1"/>
    </row>
    <row r="10" spans="1:9" x14ac:dyDescent="0.25">
      <c r="A10" s="1"/>
      <c r="B10" s="93" t="s">
        <v>106</v>
      </c>
      <c r="C10" s="94"/>
      <c r="D10" s="95"/>
      <c r="E10" s="11">
        <v>6311662</v>
      </c>
      <c r="F10" s="22" t="s">
        <v>3</v>
      </c>
      <c r="G10" s="14"/>
      <c r="H10" s="28"/>
      <c r="I10" s="1"/>
    </row>
    <row r="11" spans="1:9" x14ac:dyDescent="0.25">
      <c r="A11" s="1"/>
      <c r="B11" s="93" t="s">
        <v>113</v>
      </c>
      <c r="C11" s="94"/>
      <c r="D11" s="95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616003.60400000028</v>
      </c>
      <c r="F12" s="25" t="s">
        <v>3</v>
      </c>
      <c r="G12" s="17">
        <f>E12</f>
        <v>616003.60400000028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117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87" t="s">
        <v>114</v>
      </c>
      <c r="C18" s="88"/>
      <c r="D18" s="89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116</v>
      </c>
      <c r="C20" s="88"/>
      <c r="D20" s="89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118</v>
      </c>
      <c r="C21" s="91"/>
      <c r="D21" s="91"/>
      <c r="E21" s="91"/>
      <c r="F21" s="92"/>
      <c r="G21" s="20">
        <f>E20</f>
        <v>0</v>
      </c>
      <c r="H21" s="21" t="s">
        <v>3</v>
      </c>
      <c r="I21" s="1"/>
    </row>
    <row r="22" spans="1:9" x14ac:dyDescent="0.25">
      <c r="A22" s="1"/>
      <c r="B22" s="90" t="s">
        <v>119</v>
      </c>
      <c r="C22" s="91"/>
      <c r="D22" s="91"/>
      <c r="E22" s="91"/>
      <c r="F22" s="92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22:F22"/>
    <mergeCell ref="B17:H17"/>
    <mergeCell ref="B18:D18"/>
    <mergeCell ref="B19:D19"/>
    <mergeCell ref="B20:D20"/>
    <mergeCell ref="B21:F21"/>
    <mergeCell ref="B12:D12"/>
    <mergeCell ref="B3:H4"/>
    <mergeCell ref="B8:H8"/>
    <mergeCell ref="B9:D9"/>
    <mergeCell ref="B10:D10"/>
    <mergeCell ref="B11:D1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28515625" style="2" customWidth="1"/>
    <col min="3" max="3" width="10" style="2" customWidth="1"/>
    <col min="4" max="4" width="14.71093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142</v>
      </c>
      <c r="C8" s="91"/>
      <c r="D8" s="91"/>
      <c r="E8" s="91"/>
      <c r="F8" s="91"/>
      <c r="G8" s="91"/>
      <c r="H8" s="92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0" t="s">
        <v>143</v>
      </c>
      <c r="C11" s="91"/>
      <c r="D11" s="92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158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156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159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4237915.3391272957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53821.524806916656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-72959.526686881611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4218777.3372473307</v>
      </c>
      <c r="D15" s="18" t="s">
        <v>3</v>
      </c>
      <c r="E15" s="17">
        <f>C15</f>
        <v>4218777.3372473307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154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omk.'!E16</f>
        <v>2345708.4227822893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2345708.4227822893</v>
      </c>
      <c r="D23" s="18" t="s">
        <v>3</v>
      </c>
      <c r="E23" s="17">
        <f>C23</f>
        <v>2345708.4227822893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12009.821056680772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12009.821056680772</v>
      </c>
      <c r="D28" s="18" t="s">
        <v>3</v>
      </c>
      <c r="E28" s="17">
        <f>C28</f>
        <v>12009.821056680772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-191557</v>
      </c>
      <c r="D30" s="18" t="s">
        <v>3</v>
      </c>
      <c r="E30" s="17">
        <f>C30</f>
        <v>-191557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6384938.5810863003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4218777.3372473307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53578.4721830411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-72630.048760316335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4199725.7606700556</v>
      </c>
      <c r="D14" s="18" t="s">
        <v>3</v>
      </c>
      <c r="E14" s="17">
        <f>C14</f>
        <v>4199725.7606700556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154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omk.'!E16*(1+Prisudvikling2019)</f>
        <v>2385350.89512731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2385350.89512731</v>
      </c>
      <c r="D22" s="18" t="s">
        <v>3</v>
      </c>
      <c r="E22" s="17">
        <f>C22</f>
        <v>2385350.89512731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-191557</v>
      </c>
      <c r="D24" s="18" t="s">
        <v>3</v>
      </c>
      <c r="E24" s="17">
        <f>C24</f>
        <v>-191557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6393519.6557973661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4199725.7606700556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-21287.333791197543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70615.609414252685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-72233.91861698289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4176820.1176761277</v>
      </c>
      <c r="D13" s="18" t="s">
        <v>3</v>
      </c>
      <c r="E13" s="17">
        <f>C13</f>
        <v>4176820.1176761277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154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omk.'!E16*(1+Prisudvikling2019)^2</f>
        <v>2425663.3252549609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2425663.3252549609</v>
      </c>
      <c r="D21" s="18" t="s">
        <v>3</v>
      </c>
      <c r="E21" s="17">
        <f>C21</f>
        <v>2425663.3252549609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4389.6487588292766</v>
      </c>
      <c r="D23" s="18" t="s">
        <v>3</v>
      </c>
      <c r="E23" s="17">
        <f>C23</f>
        <v>4389.6487588292766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-52322.350351527501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-52322.350351527501</v>
      </c>
      <c r="D27" s="36" t="s">
        <v>3</v>
      </c>
      <c r="E27" s="17">
        <f>C27</f>
        <v>-52322.350351527501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6554550.7413383909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4176820.1176761277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70588.259988726553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-72205.942420302526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4175202.4352445514</v>
      </c>
      <c r="D12" s="18" t="s">
        <v>3</v>
      </c>
      <c r="E12" s="17">
        <f>C12</f>
        <v>4175202.4352445514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154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omk.'!E16*(1+Prisudvikling2019)^3</f>
        <v>2466657.0354517694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2466657.0354517694</v>
      </c>
      <c r="D20" s="18" t="s">
        <v>3</v>
      </c>
      <c r="E20" s="17">
        <f>C20</f>
        <v>2466657.0354517694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4463.8338228534913</v>
      </c>
      <c r="D22" s="18" t="s">
        <v>3</v>
      </c>
      <c r="E22" s="17">
        <f>C22</f>
        <v>4463.8338228534913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-53206.59807246831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157</v>
      </c>
      <c r="C26" s="55">
        <f>SUM(C24:C25)</f>
        <v>-53206.59807246831</v>
      </c>
      <c r="D26" s="36" t="s">
        <v>3</v>
      </c>
      <c r="E26" s="17">
        <f>C26</f>
        <v>-53206.59807246831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6593116.7064467063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6637093.0045272959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2399177.6654000003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4237915.3391272957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1866896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2463892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4330788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1866896.14092704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2443648.3159070797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4310544.4568341197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0.14092704001814127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-20243.684092920274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-20243.543165880255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-21287.333791197543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155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2098788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12025</v>
      </c>
      <c r="F11" s="22" t="s">
        <v>3</v>
      </c>
      <c r="G11" s="1"/>
      <c r="H11" s="1"/>
    </row>
    <row r="12" spans="1:8" x14ac:dyDescent="0.25">
      <c r="A12" s="1"/>
      <c r="B12" s="41" t="s">
        <v>151</v>
      </c>
      <c r="C12" s="46"/>
      <c r="D12" s="47"/>
      <c r="E12" s="11">
        <v>4811</v>
      </c>
      <c r="F12" s="22" t="s">
        <v>3</v>
      </c>
      <c r="G12" s="1"/>
      <c r="H12" s="1"/>
    </row>
    <row r="13" spans="1:8" x14ac:dyDescent="0.25">
      <c r="A13" s="1"/>
      <c r="B13" s="41" t="s">
        <v>152</v>
      </c>
      <c r="C13" s="46"/>
      <c r="D13" s="47"/>
      <c r="E13" s="11">
        <v>2307</v>
      </c>
      <c r="F13" s="22" t="s">
        <v>3</v>
      </c>
      <c r="G13" s="1"/>
      <c r="H13" s="1"/>
    </row>
    <row r="14" spans="1:8" x14ac:dyDescent="0.25">
      <c r="A14" s="1"/>
      <c r="B14" s="41" t="s">
        <v>153</v>
      </c>
      <c r="C14" s="46"/>
      <c r="D14" s="47"/>
      <c r="E14" s="11">
        <v>150458</v>
      </c>
      <c r="F14" s="22" t="s">
        <v>3</v>
      </c>
      <c r="G14" s="1"/>
      <c r="H14" s="1"/>
    </row>
    <row r="15" spans="1:8" x14ac:dyDescent="0.25">
      <c r="A15" s="1"/>
      <c r="B15" s="38" t="s">
        <v>136</v>
      </c>
      <c r="C15" s="39"/>
      <c r="D15" s="40"/>
      <c r="E15" s="20">
        <f>SUM(E10:E14)</f>
        <v>2268389</v>
      </c>
      <c r="F15" s="21" t="s">
        <v>3</v>
      </c>
      <c r="G15" s="1"/>
      <c r="H15" s="1"/>
    </row>
    <row r="16" spans="1:8" x14ac:dyDescent="0.25">
      <c r="A16" s="1"/>
      <c r="B16" s="38" t="s">
        <v>137</v>
      </c>
      <c r="C16" s="39"/>
      <c r="D16" s="40"/>
      <c r="E16" s="20">
        <f>E15*(1+Prisudvikling2019)^2</f>
        <v>2345708.4227822893</v>
      </c>
      <c r="F16" s="21" t="s">
        <v>3</v>
      </c>
      <c r="G16" s="1"/>
      <c r="H16" s="1"/>
    </row>
    <row r="17" spans="1:8" x14ac:dyDescent="0.25">
      <c r="A17" s="1"/>
      <c r="B17" s="24"/>
      <c r="C17" s="23"/>
      <c r="D17" s="23"/>
      <c r="E17" s="23"/>
      <c r="F17" s="23"/>
      <c r="G17" s="1"/>
      <c r="H17" s="1"/>
    </row>
    <row r="18" spans="1:8" x14ac:dyDescent="0.25">
      <c r="A18" s="1"/>
      <c r="B18" s="23"/>
      <c r="C18" s="23"/>
      <c r="D18" s="23"/>
      <c r="E18" s="23"/>
      <c r="F18" s="23"/>
      <c r="G18" s="1"/>
      <c r="H18" s="1"/>
    </row>
    <row r="19" spans="1:8" x14ac:dyDescent="0.25">
      <c r="A19" s="1"/>
      <c r="B19" s="1"/>
      <c r="C19" s="1"/>
      <c r="D19" s="1"/>
      <c r="E19" s="23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124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33</v>
      </c>
      <c r="C9" s="94"/>
      <c r="D9" s="95"/>
      <c r="E9" s="11">
        <v>16137.726666666655</v>
      </c>
      <c r="F9" s="22" t="s">
        <v>3</v>
      </c>
      <c r="G9" s="19"/>
      <c r="H9" s="27"/>
      <c r="I9" s="1"/>
    </row>
    <row r="10" spans="1:9" x14ac:dyDescent="0.25">
      <c r="A10" s="1"/>
      <c r="B10" s="87" t="s">
        <v>115</v>
      </c>
      <c r="C10" s="88"/>
      <c r="D10" s="89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87" t="s">
        <v>125</v>
      </c>
      <c r="C11" s="88"/>
      <c r="D11" s="89"/>
      <c r="E11" s="11">
        <f>E9/E10</f>
        <v>4034.4316666666637</v>
      </c>
      <c r="F11" s="22" t="s">
        <v>3</v>
      </c>
      <c r="G11" s="14"/>
      <c r="H11" s="28"/>
      <c r="I11" s="1"/>
    </row>
    <row r="12" spans="1:9" x14ac:dyDescent="0.25">
      <c r="A12" s="1"/>
      <c r="B12" s="90" t="s">
        <v>131</v>
      </c>
      <c r="C12" s="91"/>
      <c r="D12" s="91"/>
      <c r="E12" s="91"/>
      <c r="F12" s="92"/>
      <c r="G12" s="20">
        <f>E11</f>
        <v>4034.4316666666637</v>
      </c>
      <c r="H12" s="21" t="s">
        <v>3</v>
      </c>
      <c r="I12" s="1"/>
    </row>
    <row r="13" spans="1:9" x14ac:dyDescent="0.25">
      <c r="A13" s="1"/>
      <c r="B13" s="90" t="s">
        <v>127</v>
      </c>
      <c r="C13" s="91"/>
      <c r="D13" s="91"/>
      <c r="E13" s="91"/>
      <c r="F13" s="92"/>
      <c r="G13" s="20">
        <f>G12*(1+Prisudvikling2018)*(1+Prisudvikling2019)^4</f>
        <v>4389.6487588292766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122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93" t="s">
        <v>122</v>
      </c>
      <c r="C18" s="94"/>
      <c r="D18" s="95"/>
      <c r="E18" s="11">
        <v>-192353.38290613331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126</v>
      </c>
      <c r="C20" s="88"/>
      <c r="D20" s="89"/>
      <c r="E20" s="11">
        <f>E18/E19</f>
        <v>-48088.345726533327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131</v>
      </c>
      <c r="C21" s="91"/>
      <c r="D21" s="91"/>
      <c r="E21" s="91"/>
      <c r="F21" s="92"/>
      <c r="G21" s="20">
        <f>E20</f>
        <v>-48088.345726533327</v>
      </c>
      <c r="H21" s="21" t="s">
        <v>3</v>
      </c>
      <c r="I21" s="1"/>
    </row>
    <row r="22" spans="1:9" x14ac:dyDescent="0.25">
      <c r="A22" s="1"/>
      <c r="B22" s="90" t="s">
        <v>127</v>
      </c>
      <c r="C22" s="91"/>
      <c r="D22" s="91"/>
      <c r="E22" s="91"/>
      <c r="F22" s="92"/>
      <c r="G22" s="20">
        <f>G21*(1+Prisudvikling2018)*(1+Prisudvikling2019)^4</f>
        <v>-52322.350351527501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21:F21"/>
    <mergeCell ref="B22:F22"/>
    <mergeCell ref="B17:H17"/>
    <mergeCell ref="B18:D18"/>
    <mergeCell ref="B19:D19"/>
    <mergeCell ref="B20:D20"/>
    <mergeCell ref="B10:D10"/>
    <mergeCell ref="B11:D11"/>
    <mergeCell ref="B12:F12"/>
    <mergeCell ref="B13:F13"/>
    <mergeCell ref="B3:H4"/>
    <mergeCell ref="B8:H8"/>
    <mergeCell ref="B9:D9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2018-08-27T13:01:44Z</dcterms:modified>
</cp:coreProperties>
</file>