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740" yWindow="90" windowWidth="20790" windowHeight="146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 s="1"/>
  <c r="F21" i="11" l="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2" i="11"/>
  <c r="F10" i="11"/>
  <c r="F23" i="11" s="1"/>
  <c r="G29" i="12" s="1"/>
  <c r="E15" i="2"/>
  <c r="G15" i="2" s="1"/>
  <c r="G12" i="9"/>
  <c r="G14" i="9" s="1"/>
  <c r="G9" i="9"/>
  <c r="G11" i="9" s="1"/>
  <c r="G12" i="7"/>
  <c r="E9" i="2" s="1"/>
  <c r="E23" i="2"/>
  <c r="E19" i="2"/>
  <c r="E18" i="2"/>
  <c r="E10" i="2"/>
  <c r="G23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<sst xmlns="http://schemas.openxmlformats.org/spreadsheetml/2006/main" count="229" uniqueCount="124">
  <si>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</si>
  <si>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</si>
  <si>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</si>
  <si>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</si>
  <si>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</si>
  <si>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</si>
  <si>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</si>
  <si>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</si>
  <si>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</si>
  <si>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</si>
  <si>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</si>
  <si>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</si>
  <si>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</si>
  <si>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</si>
  <si>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</si>
  <si>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</si>
  <si>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</si>
  <si>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</si>
  <si>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</si>
  <si>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</si>
  <si>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</si>
  <si>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</si>
  <si>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</si>
  <si>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</si>
  <si>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</si>
  <si>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</si>
  <si>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</si>
  <si>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</si>
  <si>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</si>
  <si>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</si>
  <si>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</si>
  <si>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</si>
  <si>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</si>
  <si>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</si>
  <si>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</si>
  <si>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</si>
  <si>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</si>
  <si>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</si>
  <si>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</si>
  <si>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</si>
  <si>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</si>
  <si>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</si>
  <si>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</si>
  <si>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</si>
  <si>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</si>
  <si>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</si>
  <si>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</si>
  <si>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</si>
  <si>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</si>
  <si>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</si>
  <si>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</si>
  <si>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</si>
  <si>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</si>
  <si>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</si>
  <si>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</si>
  <si>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</si>
  <si>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</si>
  <si>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</si>
  <si>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</si>
  <si>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</si>
  <si>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</si>
  <si>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</si>
  <si>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</si>
  <si>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</si>
  <si>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</si>
  <si>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</si>
  <si>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</si>
  <si>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</si>
  <si>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</si>
  <si>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</si>
  <si>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</si>
  <si>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</si>
  <si>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</si>
  <si>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</si>
  <si>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</si>
  <si>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</si>
  <si>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</si>
  <si>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</si>
  <si>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</si>
  <si>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</si>
  <si>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</si>
  <si>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</si>
  <si>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</si>
  <si>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</si>
  <si>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</si>
  <si>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</si>
  <si>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</si>
  <si>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</si>
  <si>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</si>
  <si>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</si>
  <si>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</si>
  <si>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</si>
  <si>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</si>
  <si>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</si>
  <si>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</si>
  <si>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</si>
  <si>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</si>
  <si>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</si>
  <si>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</si>
  <si>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</si>
  <si>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</si>
  <si>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</si>
  <si>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</si>
  <si>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</si>
  <si>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</si>
  <si>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Strømpeforing ≤ Ø 200 mm</t>
  </si>
  <si>
    <t xml:space="preserve">Ledningsnet ≤ Ø 200 mm </t>
  </si>
  <si>
    <t>Stik</t>
  </si>
  <si>
    <t>Brønde</t>
  </si>
  <si>
    <t>Pumpestationer m. overbygning (&lt; 20 m2), Konstruktioner</t>
  </si>
  <si>
    <t>Pumpestationer m. overbygning (&lt; 20 m2), Mek/EL</t>
  </si>
  <si>
    <t>Pumpestationer m. overbygning (&lt; 20 m2), SRO</t>
  </si>
  <si>
    <t>Overbygning</t>
  </si>
  <si>
    <t>Forsinkelsesbassiner, lukkede med automatisk rensning og SRO Miljøklasse A (5.000-10.000 m3) - Mek/EL</t>
  </si>
  <si>
    <t>Forsinkelsesbassiner, lukkede med automatisk rensning og SRO Miljøklasse A (5.000-10.000 m3) - Konstruktionre</t>
  </si>
  <si>
    <t>Indløb med riste, SRO</t>
  </si>
  <si>
    <t>Indløb med riste, Mek/EL</t>
  </si>
  <si>
    <t>Indløb med riste,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</si>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</sst>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8554687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121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171023165.05065769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8599006.3192909192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940086.04363168543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1977458.4154901742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168105620.59153584</v>
      </c>
      <c r="F13" s="20" t="s">
        <v>4</v>
      </c>
      <c r="G13" s="19">
        <f>E13</f>
        <v>168105620.59153584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5462058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1385266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-1539918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-927660.1400000006</v>
      </c>
      <c r="F20" s="10" t="s">
        <v>4</v>
      </c>
      <c r="G20" s="17"/>
      <c r="H20" s="18"/>
      <c r="I20" s="2"/>
    </row>
    <row r="21" spans="1:9" x14ac:dyDescent="0.25">
      <c r="A21" s="2"/>
      <c r="B21" s="54" t="s">
        <v>35</v>
      </c>
      <c r="C21" s="55"/>
      <c r="D21" s="56"/>
      <c r="E21" s="19">
        <f>SUM(E17:E20)</f>
        <v>4379745.8599999994</v>
      </c>
      <c r="F21" s="20" t="s">
        <v>4</v>
      </c>
      <c r="G21" s="19">
        <f>E21</f>
        <v>4379745.8599999994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4" t="s">
        <v>31</v>
      </c>
      <c r="C23" s="55"/>
      <c r="D23" s="56"/>
      <c r="E23" s="19">
        <f>'Fane 9. Kontrol af PL2015'!G36</f>
        <v>14956690</v>
      </c>
      <c r="F23" s="20" t="s">
        <v>4</v>
      </c>
      <c r="G23" s="19">
        <f>E23</f>
        <v>14956690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187442056.45153582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45816382.663737297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116607776.06762949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8599006.3192909192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171023165.05065769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162424158.73136678</v>
      </c>
      <c r="H9" s="24" t="s">
        <v>4</v>
      </c>
      <c r="I9" s="2"/>
    </row>
    <row r="10" spans="1:9" x14ac:dyDescent="0.25">
      <c r="A10" s="2"/>
      <c r="B10" s="58" t="s">
        <v>122</v>
      </c>
      <c r="C10" s="59"/>
      <c r="D10" s="59"/>
      <c r="E10" s="59"/>
      <c r="F10" s="60"/>
      <c r="G10" s="13">
        <v>1011877.7640474526</v>
      </c>
      <c r="H10" s="24" t="s">
        <v>4</v>
      </c>
      <c r="I10" s="2"/>
    </row>
    <row r="11" spans="1:9" x14ac:dyDescent="0.25">
      <c r="A11" s="2"/>
      <c r="B11" s="58" t="s">
        <v>123</v>
      </c>
      <c r="C11" s="59"/>
      <c r="D11" s="59"/>
      <c r="E11" s="59"/>
      <c r="F11" s="60"/>
      <c r="G11" s="13">
        <f>$G$9-$G$10</f>
        <v>161412280.96731934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0.5824129601526552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940086.04363168543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45816382.663737297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916327.65327474591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116607776.06762949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1061130.7622154283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1977458.4154901742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-19504819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-19504819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50</v>
      </c>
      <c r="E10" s="13">
        <v>2666513</v>
      </c>
      <c r="F10" s="13">
        <f>E10/D10</f>
        <v>53330.26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75</v>
      </c>
      <c r="E11" s="13">
        <v>51983959</v>
      </c>
      <c r="F11" s="13">
        <f t="shared" ref="F11:F22" si="0">E11/D11</f>
        <v>693119.45333333337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75</v>
      </c>
      <c r="E12" s="13">
        <v>6403230</v>
      </c>
      <c r="F12" s="13">
        <f t="shared" si="0"/>
        <v>85376.4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75</v>
      </c>
      <c r="E13" s="13">
        <v>13624949</v>
      </c>
      <c r="F13" s="13">
        <f t="shared" si="0"/>
        <v>181665.98666666666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50</v>
      </c>
      <c r="E14" s="13">
        <v>13832913</v>
      </c>
      <c r="F14" s="13">
        <f t="shared" si="0"/>
        <v>276658.26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20</v>
      </c>
      <c r="E15" s="13">
        <v>1639378</v>
      </c>
      <c r="F15" s="13">
        <f t="shared" si="0"/>
        <v>81968.899999999994</v>
      </c>
      <c r="G15" s="24" t="s">
        <v>4</v>
      </c>
      <c r="H15" s="2"/>
    </row>
    <row r="16" spans="1:8" x14ac:dyDescent="0.25">
      <c r="A16" s="2"/>
      <c r="B16" s="79" t="s">
        <v>111</v>
      </c>
      <c r="C16" s="80">
        <v>2015</v>
      </c>
      <c r="D16" s="80">
        <v>10</v>
      </c>
      <c r="E16" s="13">
        <v>766442</v>
      </c>
      <c r="F16" s="13">
        <f t="shared" si="0"/>
        <v>76644.2</v>
      </c>
      <c r="G16" s="24" t="s">
        <v>4</v>
      </c>
      <c r="H16" s="2"/>
    </row>
    <row r="17" spans="1:8" x14ac:dyDescent="0.25">
      <c r="A17" s="2"/>
      <c r="B17" s="79" t="s">
        <v>112</v>
      </c>
      <c r="C17" s="80">
        <v>2015</v>
      </c>
      <c r="D17" s="80">
        <v>75</v>
      </c>
      <c r="E17" s="13">
        <v>1231812</v>
      </c>
      <c r="F17" s="13">
        <f t="shared" si="0"/>
        <v>16424.16</v>
      </c>
      <c r="G17" s="24" t="s">
        <v>4</v>
      </c>
      <c r="H17" s="2"/>
    </row>
    <row r="18" spans="1:8" x14ac:dyDescent="0.25">
      <c r="A18" s="2"/>
      <c r="B18" s="79" t="s">
        <v>113</v>
      </c>
      <c r="C18" s="80">
        <v>2015</v>
      </c>
      <c r="D18" s="80">
        <v>20</v>
      </c>
      <c r="E18" s="13">
        <v>2023975</v>
      </c>
      <c r="F18" s="13">
        <f t="shared" si="0"/>
        <v>101198.75</v>
      </c>
      <c r="G18" s="24" t="s">
        <v>4</v>
      </c>
      <c r="H18" s="2"/>
    </row>
    <row r="19" spans="1:8" x14ac:dyDescent="0.25">
      <c r="A19" s="2"/>
      <c r="B19" s="79" t="s">
        <v>114</v>
      </c>
      <c r="C19" s="80">
        <v>2015</v>
      </c>
      <c r="D19" s="80">
        <v>75</v>
      </c>
      <c r="E19" s="13">
        <v>18086122</v>
      </c>
      <c r="F19" s="13">
        <f t="shared" si="0"/>
        <v>241148.29333333333</v>
      </c>
      <c r="G19" s="24" t="s">
        <v>4</v>
      </c>
      <c r="H19" s="2"/>
    </row>
    <row r="20" spans="1:8" x14ac:dyDescent="0.25">
      <c r="A20" s="2"/>
      <c r="B20" s="79" t="s">
        <v>115</v>
      </c>
      <c r="C20" s="80">
        <v>2015</v>
      </c>
      <c r="D20" s="80">
        <v>10</v>
      </c>
      <c r="E20" s="13">
        <v>892852</v>
      </c>
      <c r="F20" s="13">
        <f t="shared" si="0"/>
        <v>89285.2</v>
      </c>
      <c r="G20" s="24" t="s">
        <v>4</v>
      </c>
      <c r="H20" s="2"/>
    </row>
    <row r="21" spans="1:8" x14ac:dyDescent="0.25">
      <c r="A21" s="2"/>
      <c r="B21" s="79" t="s">
        <v>116</v>
      </c>
      <c r="C21" s="80">
        <v>2015</v>
      </c>
      <c r="D21" s="80">
        <v>20</v>
      </c>
      <c r="E21" s="13">
        <v>1554605</v>
      </c>
      <c r="F21" s="13">
        <f t="shared" si="0"/>
        <v>77730.25</v>
      </c>
      <c r="G21" s="24" t="s">
        <v>4</v>
      </c>
      <c r="H21" s="2"/>
    </row>
    <row r="22" spans="1:8" x14ac:dyDescent="0.25">
      <c r="A22" s="2"/>
      <c r="B22" s="79" t="s">
        <v>117</v>
      </c>
      <c r="C22" s="80">
        <v>2015</v>
      </c>
      <c r="D22" s="80">
        <v>60</v>
      </c>
      <c r="E22" s="13">
        <v>651679</v>
      </c>
      <c r="F22" s="13">
        <f t="shared" si="0"/>
        <v>10861.316666666668</v>
      </c>
      <c r="G22" s="24" t="s">
        <v>4</v>
      </c>
      <c r="H22" s="2"/>
    </row>
    <row r="23" spans="1:8" x14ac:dyDescent="0.25">
      <c r="A23" s="2"/>
      <c r="B23" s="48" t="s">
        <v>118</v>
      </c>
      <c r="C23" s="49"/>
      <c r="D23" s="49"/>
      <c r="E23" s="50"/>
      <c r="F23" s="22">
        <f>SUM(F10:F22)</f>
        <v>1985411.4299999997</v>
      </c>
      <c r="G23" s="23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8760058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3298000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5462058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1135266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-250000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1385266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898082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2438000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-1539918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2700170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2198313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2015'!F23</f>
        <v>1985411.4299999997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-927660.1400000006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165780035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93439055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5738945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-1714763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5334420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102797657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4861602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429103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5290705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-100061797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-1524560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-101586357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6502005</v>
      </c>
      <c r="F28" s="70" t="s">
        <v>4</v>
      </c>
      <c r="G28" s="1">
        <f>IF(E28&lt;0,0,-E28)</f>
        <v>-6502005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317871</v>
      </c>
      <c r="F30" s="70" t="s">
        <v>4</v>
      </c>
      <c r="G30" s="19">
        <f>-$E$30</f>
        <v>-317871</v>
      </c>
      <c r="H30" s="70" t="s">
        <v>4</v>
      </c>
      <c r="I30" s="2"/>
    </row>
    <row r="31" spans="1:9" x14ac:dyDescent="0.25">
      <c r="A31" s="2"/>
      <c r="B31" s="88" t="s">
        <v>119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120</v>
      </c>
      <c r="C32" s="52"/>
      <c r="D32" s="53"/>
      <c r="E32" s="13">
        <v>133896027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10107442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144003469</v>
      </c>
      <c r="F35" s="70" t="s">
        <v>4</v>
      </c>
      <c r="G35" s="19">
        <f>-E35</f>
        <v>-144003469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14956690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2018-08-13T07:48:55Z</dcterms:modified>
</cp:coreProperties>
</file>