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980" yWindow="495" windowWidth="20625" windowHeight="1375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G36" i="13"/>
  <c r="F33" i="11" l="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34" i="11"/>
  <c r="F10" i="11"/>
  <c r="F35" i="11" s="1"/>
  <c r="G29" i="12" s="1"/>
  <c r="E15" i="2"/>
  <c r="G15" i="2" s="1"/>
  <c r="G12" i="9"/>
  <c r="G14" i="9" s="1"/>
  <c r="G9" i="9"/>
  <c r="G11" i="9" s="1"/>
  <c r="G12" i="7"/>
  <c r="E9" i="2" s="1"/>
  <c r="E23" i="2"/>
  <c r="G23" i="2" s="1"/>
  <c r="E19" i="2"/>
  <c r="E10" i="2"/>
  <c r="E28" i="13" l="1"/>
  <c r="G28" i="13" s="1"/>
  <c r="G9" i="8"/>
  <c r="G30" i="12"/>
  <c r="E20" i="2" s="1"/>
  <c r="E21" i="2" s="1"/>
  <c r="G21" i="2" s="1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<sst xmlns="http://schemas.openxmlformats.org/spreadsheetml/2006/main" count="253" uniqueCount="136">
  <si>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</si>
  <si>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</si>
  <si>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</si>
  <si>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</si>
  <si>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</si>
  <si>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</si>
  <si>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</si>
  <si>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</si>
  <si>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</si>
  <si>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</si>
  <si>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</si>
  <si>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</si>
  <si>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</si>
  <si>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</si>
  <si>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</si>
  <si>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</si>
  <si>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</si>
  <si>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</si>
  <si>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</si>
  <si>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</si>
  <si>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</si>
  <si>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</si>
  <si>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</si>
  <si>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</si>
  <si>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</si>
  <si>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</si>
  <si>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</si>
  <si>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</si>
  <si>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</si>
  <si>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</si>
  <si>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</si>
  <si>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</si>
  <si>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</si>
  <si>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</si>
  <si>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</si>
  <si>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</si>
  <si>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</si>
  <si>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</si>
  <si>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</si>
  <si>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</si>
  <si>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</si>
  <si>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</si>
  <si>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</si>
  <si>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</si>
  <si>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</si>
  <si>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</si>
  <si>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</si>
  <si>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</si>
  <si>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</si>
  <si>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</si>
  <si>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</si>
  <si>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</si>
  <si>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</si>
  <si>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</si>
  <si>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</si>
  <si>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</si>
  <si>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</si>
  <si>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</si>
  <si>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</si>
  <si>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</si>
  <si>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</si>
  <si>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</si>
  <si>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</si>
  <si>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</si>
  <si>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</si>
  <si>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</si>
  <si>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</si>
  <si>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</si>
  <si>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</si>
  <si>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</si>
  <si>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</si>
  <si>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</si>
  <si>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</si>
  <si>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</si>
  <si>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</si>
  <si>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</si>
  <si>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</si>
  <si>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</si>
  <si>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</si>
  <si>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</si>
  <si>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</si>
  <si>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</si>
  <si>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</si>
  <si>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</si>
  <si>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</si>
  <si>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</si>
  <si>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</si>
  <si>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</si>
  <si>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</si>
  <si>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</si>
  <si>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</si>
  <si>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</si>
  <si>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</si>
  <si>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</si>
  <si>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</si>
  <si>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</si>
  <si>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</si>
  <si>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</si>
  <si>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</si>
  <si>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</si>
  <si>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</si>
  <si>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</si>
  <si>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</si>
  <si>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</si>
  <si>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</si>
  <si>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Beluftningstanke, SRO</t>
  </si>
  <si>
    <t>Beluftningstanke, Mek/EL</t>
  </si>
  <si>
    <t>Slutafvanding, slam - højteknologisk (centrifuger), Mek/El</t>
  </si>
  <si>
    <t>Indløb med riste, Konstruktioner</t>
  </si>
  <si>
    <t>Sand- og fedtfang, Kontruktioner</t>
  </si>
  <si>
    <t>Beluftningstanke, Konstruktioner</t>
  </si>
  <si>
    <t>Efterklaringstanke, Konstruktioner</t>
  </si>
  <si>
    <t>Slutafvanding, slam - højteknologisk (centrifuger), Konstruktioner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</si>
  <si>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</si>
  <si>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</si>
  <si>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</si>
  <si>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</si>
  <si>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1000 mm &lt; Ledningsnet ≤ Ø 1200 mm</t>
  </si>
  <si>
    <t>Strømpeforing Ø 200 mm &lt; Ledningsnet ≤ Ø 500 mm</t>
  </si>
  <si>
    <t>Brønde</t>
  </si>
  <si>
    <t>Stik</t>
  </si>
  <si>
    <t>Jordbassin Klasse A</t>
  </si>
  <si>
    <t>Pumpestationer m. overbygning (&lt; 20 m2), Konstruktioner</t>
  </si>
  <si>
    <t>Pumpestationer m. overbygning (&lt; 20 m2), Mek/EL</t>
  </si>
  <si>
    <t>Pumpestationer m. overbygning (&lt; 20 m2), SRO</t>
  </si>
  <si>
    <t>Spuler</t>
  </si>
  <si>
    <t>GPS</t>
  </si>
  <si>
    <t>Projetkmodul</t>
  </si>
  <si>
    <t>Biler</t>
  </si>
  <si>
    <t>Lagerplads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</si>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</sst>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89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0" borderId="0" xfId="5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6">
    <cellStyle name="Komma" xfId="1" builtinId="3"/>
    <cellStyle name="Link" xfId="3" builtinId="8"/>
    <cellStyle name="Normal" xfId="0" builtinId="0"/>
    <cellStyle name="Normal 12" xfId="2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133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2" t="s">
        <v>28</v>
      </c>
      <c r="C9" s="53"/>
      <c r="D9" s="54"/>
      <c r="E9" s="9">
        <f>'Fane 3. Grundlag'!G12</f>
        <v>92286908.939092338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6"/>
      <c r="D10" s="57"/>
      <c r="E10" s="13">
        <f>'Fane 3. Grundlag'!G11</f>
        <v>4603473.215462679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578194.13214463124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1069464.2866003213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90639250.520347387</v>
      </c>
      <c r="F13" s="20" t="s">
        <v>4</v>
      </c>
      <c r="G13" s="19">
        <f>E13</f>
        <v>90639250.520347387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8" t="s">
        <v>102</v>
      </c>
      <c r="C15" s="59"/>
      <c r="D15" s="60"/>
      <c r="E15" s="19">
        <f>'Fane 6. Hist. over el. underdæk'!G13</f>
        <v>0</v>
      </c>
      <c r="F15" s="20" t="s">
        <v>4</v>
      </c>
      <c r="G15" s="19">
        <f>E15</f>
        <v>0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2" t="s">
        <v>32</v>
      </c>
      <c r="C17" s="53"/>
      <c r="D17" s="54"/>
      <c r="E17" s="13">
        <f>'Fane 8. Korrektion af PL2015'!G11</f>
        <v>2314402</v>
      </c>
      <c r="F17" s="10" t="s">
        <v>4</v>
      </c>
      <c r="G17" s="21"/>
      <c r="H17" s="12"/>
      <c r="I17" s="2"/>
    </row>
    <row r="18" spans="1:9" x14ac:dyDescent="0.25">
      <c r="A18" s="2"/>
      <c r="B18" s="52" t="s">
        <v>33</v>
      </c>
      <c r="C18" s="53"/>
      <c r="D18" s="54"/>
      <c r="E18" s="13">
        <f>'Fane 8. Korrektion af PL2015'!G17</f>
        <v>418363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2" t="s">
        <v>92</v>
      </c>
      <c r="C19" s="53"/>
      <c r="D19" s="54"/>
      <c r="E19" s="13">
        <f>'Fane 8. Korrektion af PL2015'!G23</f>
        <v>-252003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2" t="s">
        <v>34</v>
      </c>
      <c r="C20" s="53"/>
      <c r="D20" s="54"/>
      <c r="E20" s="13">
        <f>'Fane 8. Korrektion af PL2015'!G30</f>
        <v>474420.4608</v>
      </c>
      <c r="F20" s="10" t="s">
        <v>4</v>
      </c>
      <c r="G20" s="17"/>
      <c r="H20" s="18"/>
      <c r="I20" s="2"/>
    </row>
    <row r="21" spans="1:9" x14ac:dyDescent="0.25">
      <c r="A21" s="2"/>
      <c r="B21" s="58" t="s">
        <v>35</v>
      </c>
      <c r="C21" s="59"/>
      <c r="D21" s="60"/>
      <c r="E21" s="19">
        <f>SUM(E17:E20)</f>
        <v>2955182.4608</v>
      </c>
      <c r="F21" s="20" t="s">
        <v>4</v>
      </c>
      <c r="G21" s="19">
        <f>E21</f>
        <v>2955182.4608</v>
      </c>
      <c r="H21" s="20" t="s">
        <v>4</v>
      </c>
      <c r="I21" s="2"/>
    </row>
    <row r="22" spans="1:9" x14ac:dyDescent="0.25">
      <c r="A22" s="2"/>
      <c r="B22" s="48" t="s">
        <v>30</v>
      </c>
      <c r="C22" s="49"/>
      <c r="D22" s="49"/>
      <c r="E22" s="49"/>
      <c r="F22" s="49"/>
      <c r="G22" s="49"/>
      <c r="H22" s="50"/>
      <c r="I22" s="2"/>
    </row>
    <row r="23" spans="1:9" x14ac:dyDescent="0.25">
      <c r="A23" s="2"/>
      <c r="B23" s="58" t="s">
        <v>31</v>
      </c>
      <c r="C23" s="59"/>
      <c r="D23" s="60"/>
      <c r="E23" s="19">
        <f>'Fane 9. Kontrol af PL2015'!G36</f>
        <v>-2400527.7399999946</v>
      </c>
      <c r="F23" s="20" t="s">
        <v>4</v>
      </c>
      <c r="G23" s="19">
        <f>E23</f>
        <v>-2400527.7399999946</v>
      </c>
      <c r="H23" s="20" t="s">
        <v>4</v>
      </c>
      <c r="I23" s="2"/>
    </row>
    <row r="24" spans="1:9" x14ac:dyDescent="0.25">
      <c r="A24" s="2"/>
      <c r="B24" s="48" t="s">
        <v>36</v>
      </c>
      <c r="C24" s="49"/>
      <c r="D24" s="49"/>
      <c r="E24" s="49"/>
      <c r="F24" s="50"/>
      <c r="G24" s="22">
        <f>G13+G15+G21+G23</f>
        <v>91193905.241147399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9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93</v>
      </c>
      <c r="C9" s="56"/>
      <c r="D9" s="56"/>
      <c r="E9" s="56"/>
      <c r="F9" s="57"/>
      <c r="G9" s="13">
        <v>24912387.294980869</v>
      </c>
      <c r="H9" s="24" t="s">
        <v>4</v>
      </c>
      <c r="I9" s="2"/>
    </row>
    <row r="10" spans="1:9" x14ac:dyDescent="0.25">
      <c r="A10" s="2"/>
      <c r="B10" s="55" t="s">
        <v>94</v>
      </c>
      <c r="C10" s="56"/>
      <c r="D10" s="56"/>
      <c r="E10" s="56"/>
      <c r="F10" s="57"/>
      <c r="G10" s="13">
        <v>62771048.428648785</v>
      </c>
      <c r="H10" s="24" t="s">
        <v>4</v>
      </c>
      <c r="I10" s="2"/>
    </row>
    <row r="11" spans="1:9" x14ac:dyDescent="0.25">
      <c r="A11" s="2"/>
      <c r="B11" s="55" t="s">
        <v>95</v>
      </c>
      <c r="C11" s="56"/>
      <c r="D11" s="56"/>
      <c r="E11" s="56"/>
      <c r="F11" s="57"/>
      <c r="G11" s="13">
        <v>4603473.215462679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92286908.939092338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24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97</v>
      </c>
      <c r="C9" s="56"/>
      <c r="D9" s="56"/>
      <c r="E9" s="56"/>
      <c r="F9" s="57"/>
      <c r="G9" s="13">
        <f>'Fane 3. Grundlag'!G12-'Fane 3. Grundlag'!G11</f>
        <v>87683435.723629653</v>
      </c>
      <c r="H9" s="24" t="s">
        <v>4</v>
      </c>
      <c r="I9" s="2"/>
    </row>
    <row r="10" spans="1:9" x14ac:dyDescent="0.25">
      <c r="A10" s="2"/>
      <c r="B10" s="55" t="s">
        <v>134</v>
      </c>
      <c r="C10" s="56"/>
      <c r="D10" s="56"/>
      <c r="E10" s="56"/>
      <c r="F10" s="57"/>
      <c r="G10" s="13">
        <v>957508.46953648119</v>
      </c>
      <c r="H10" s="24" t="s">
        <v>4</v>
      </c>
      <c r="I10" s="2"/>
    </row>
    <row r="11" spans="1:9" x14ac:dyDescent="0.25">
      <c r="A11" s="2"/>
      <c r="B11" s="55" t="s">
        <v>135</v>
      </c>
      <c r="C11" s="56"/>
      <c r="D11" s="56"/>
      <c r="E11" s="56"/>
      <c r="F11" s="57"/>
      <c r="G11" s="13">
        <f>$G$9-$G$10</f>
        <v>86725927.25409317</v>
      </c>
      <c r="H11" s="24" t="s">
        <v>4</v>
      </c>
      <c r="I11" s="2"/>
    </row>
    <row r="12" spans="1:9" x14ac:dyDescent="0.25">
      <c r="A12" s="2"/>
      <c r="B12" s="55" t="s">
        <v>65</v>
      </c>
      <c r="C12" s="56"/>
      <c r="D12" s="56"/>
      <c r="E12" s="56"/>
      <c r="F12" s="57"/>
      <c r="G12" s="65">
        <v>0.66669120809814397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578194.13214463124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8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24912387.294980869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498247.74589961738</v>
      </c>
      <c r="H11" s="70" t="s">
        <v>4</v>
      </c>
      <c r="I11" s="2"/>
    </row>
    <row r="12" spans="1:9" x14ac:dyDescent="0.25">
      <c r="A12" s="2"/>
      <c r="B12" s="55" t="s">
        <v>94</v>
      </c>
      <c r="C12" s="56"/>
      <c r="D12" s="56"/>
      <c r="E12" s="56"/>
      <c r="F12" s="57"/>
      <c r="G12" s="13">
        <f>'Fane 3. Grundlag'!G10</f>
        <v>62771048.428648785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71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571216.54070070398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1069464.2866003213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100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70</v>
      </c>
      <c r="C9" s="56"/>
      <c r="D9" s="56"/>
      <c r="E9" s="56"/>
      <c r="F9" s="57"/>
      <c r="G9" s="13">
        <v>-6884085</v>
      </c>
      <c r="H9" s="24" t="s">
        <v>4</v>
      </c>
      <c r="I9" s="2"/>
    </row>
    <row r="10" spans="1:9" x14ac:dyDescent="0.25">
      <c r="A10" s="2"/>
      <c r="B10" s="55" t="s">
        <v>71</v>
      </c>
      <c r="C10" s="56"/>
      <c r="D10" s="56"/>
      <c r="E10" s="56"/>
      <c r="F10" s="57"/>
      <c r="G10" s="13">
        <v>-6884085</v>
      </c>
      <c r="H10" s="24" t="s">
        <v>4</v>
      </c>
      <c r="I10" s="2"/>
    </row>
    <row r="11" spans="1:9" x14ac:dyDescent="0.25">
      <c r="A11" s="2"/>
      <c r="B11" s="72" t="s">
        <v>85</v>
      </c>
      <c r="C11" s="73"/>
      <c r="D11" s="73"/>
      <c r="E11" s="73"/>
      <c r="F11" s="74"/>
      <c r="G11" s="75">
        <v>0</v>
      </c>
      <c r="H11" s="76" t="s">
        <v>4</v>
      </c>
      <c r="I11" s="2"/>
    </row>
    <row r="12" spans="1:9" x14ac:dyDescent="0.25">
      <c r="A12" s="2"/>
      <c r="B12" s="55" t="s">
        <v>72</v>
      </c>
      <c r="C12" s="56"/>
      <c r="D12" s="56"/>
      <c r="E12" s="56"/>
      <c r="F12" s="57"/>
      <c r="G12" s="13">
        <v>0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7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1" t="s">
        <v>27</v>
      </c>
      <c r="C3" s="51"/>
      <c r="D3" s="51"/>
      <c r="E3" s="51"/>
      <c r="F3" s="51"/>
      <c r="G3" s="51"/>
      <c r="H3" s="2"/>
    </row>
    <row r="4" spans="1:8" ht="15" customHeight="1" x14ac:dyDescent="0.25">
      <c r="A4" s="2"/>
      <c r="B4" s="51"/>
      <c r="C4" s="51"/>
      <c r="D4" s="51"/>
      <c r="E4" s="51"/>
      <c r="F4" s="51"/>
      <c r="G4" s="5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7" t="s">
        <v>0</v>
      </c>
      <c r="C9" s="20" t="s">
        <v>1</v>
      </c>
      <c r="D9" s="77" t="s">
        <v>2</v>
      </c>
      <c r="E9" s="77" t="s">
        <v>73</v>
      </c>
      <c r="F9" s="78" t="s">
        <v>3</v>
      </c>
      <c r="G9" s="78"/>
      <c r="H9" s="2"/>
    </row>
    <row r="10" spans="1:8" x14ac:dyDescent="0.25">
      <c r="A10" s="2"/>
      <c r="B10" s="79" t="s">
        <v>105</v>
      </c>
      <c r="C10" s="80">
        <v>2015</v>
      </c>
      <c r="D10" s="80">
        <v>10</v>
      </c>
      <c r="E10" s="13">
        <v>257951.3</v>
      </c>
      <c r="F10" s="13">
        <f>E10/D10</f>
        <v>25795.129999999997</v>
      </c>
      <c r="G10" s="24" t="s">
        <v>4</v>
      </c>
      <c r="H10" s="2"/>
    </row>
    <row r="11" spans="1:8" x14ac:dyDescent="0.25">
      <c r="A11" s="2"/>
      <c r="B11" s="79" t="s">
        <v>106</v>
      </c>
      <c r="C11" s="80">
        <v>2015</v>
      </c>
      <c r="D11" s="80">
        <v>20</v>
      </c>
      <c r="E11" s="13">
        <v>1193998.6100000001</v>
      </c>
      <c r="F11" s="13">
        <f t="shared" ref="F11:F34" si="0">E11/D11</f>
        <v>59699.930500000002</v>
      </c>
      <c r="G11" s="24" t="s">
        <v>4</v>
      </c>
      <c r="H11" s="2"/>
    </row>
    <row r="12" spans="1:8" x14ac:dyDescent="0.25">
      <c r="A12" s="2"/>
      <c r="B12" s="79" t="s">
        <v>107</v>
      </c>
      <c r="C12" s="80">
        <v>2015</v>
      </c>
      <c r="D12" s="80">
        <v>20</v>
      </c>
      <c r="E12" s="13">
        <v>1173988.81</v>
      </c>
      <c r="F12" s="13">
        <f t="shared" si="0"/>
        <v>58699.440500000004</v>
      </c>
      <c r="G12" s="24" t="s">
        <v>4</v>
      </c>
      <c r="H12" s="2"/>
    </row>
    <row r="13" spans="1:8" x14ac:dyDescent="0.25">
      <c r="A13" s="2"/>
      <c r="B13" s="79" t="s">
        <v>108</v>
      </c>
      <c r="C13" s="80">
        <v>2015</v>
      </c>
      <c r="D13" s="80">
        <v>60</v>
      </c>
      <c r="E13" s="13">
        <v>193134.66</v>
      </c>
      <c r="F13" s="13">
        <f t="shared" si="0"/>
        <v>3218.9110000000001</v>
      </c>
      <c r="G13" s="24" t="s">
        <v>4</v>
      </c>
      <c r="H13" s="2"/>
    </row>
    <row r="14" spans="1:8" x14ac:dyDescent="0.25">
      <c r="A14" s="2"/>
      <c r="B14" s="79" t="s">
        <v>109</v>
      </c>
      <c r="C14" s="80">
        <v>2015</v>
      </c>
      <c r="D14" s="80">
        <v>60</v>
      </c>
      <c r="E14" s="13">
        <v>122479.5</v>
      </c>
      <c r="F14" s="13">
        <f t="shared" si="0"/>
        <v>2041.325</v>
      </c>
      <c r="G14" s="24" t="s">
        <v>4</v>
      </c>
      <c r="H14" s="2"/>
    </row>
    <row r="15" spans="1:8" x14ac:dyDescent="0.25">
      <c r="A15" s="2"/>
      <c r="B15" s="79" t="s">
        <v>110</v>
      </c>
      <c r="C15" s="80">
        <v>2015</v>
      </c>
      <c r="D15" s="80">
        <v>60</v>
      </c>
      <c r="E15" s="13">
        <v>101466.1</v>
      </c>
      <c r="F15" s="13">
        <f t="shared" si="0"/>
        <v>1691.1016666666667</v>
      </c>
      <c r="G15" s="24" t="s">
        <v>4</v>
      </c>
      <c r="H15" s="2"/>
    </row>
    <row r="16" spans="1:8" x14ac:dyDescent="0.25">
      <c r="A16" s="2"/>
      <c r="B16" s="79" t="s">
        <v>111</v>
      </c>
      <c r="C16" s="80">
        <v>2015</v>
      </c>
      <c r="D16" s="80">
        <v>60</v>
      </c>
      <c r="E16" s="13">
        <v>78819</v>
      </c>
      <c r="F16" s="13">
        <f t="shared" si="0"/>
        <v>1313.65</v>
      </c>
      <c r="G16" s="24" t="s">
        <v>4</v>
      </c>
      <c r="H16" s="2"/>
    </row>
    <row r="17" spans="1:8" x14ac:dyDescent="0.25">
      <c r="A17" s="2"/>
      <c r="B17" s="79" t="s">
        <v>112</v>
      </c>
      <c r="C17" s="80">
        <v>2015</v>
      </c>
      <c r="D17" s="80">
        <v>60</v>
      </c>
      <c r="E17" s="13">
        <v>828069.06</v>
      </c>
      <c r="F17" s="13">
        <f t="shared" si="0"/>
        <v>13801.151000000002</v>
      </c>
      <c r="G17" s="24" t="s">
        <v>4</v>
      </c>
      <c r="H17" s="2"/>
    </row>
    <row r="18" spans="1:8" x14ac:dyDescent="0.25">
      <c r="A18" s="2"/>
      <c r="B18" s="79" t="s">
        <v>113</v>
      </c>
      <c r="C18" s="80">
        <v>2015</v>
      </c>
      <c r="D18" s="80">
        <v>75</v>
      </c>
      <c r="E18" s="13">
        <v>979980</v>
      </c>
      <c r="F18" s="13">
        <f t="shared" si="0"/>
        <v>13066.4</v>
      </c>
      <c r="G18" s="24" t="s">
        <v>4</v>
      </c>
      <c r="H18" s="2"/>
    </row>
    <row r="19" spans="1:8" x14ac:dyDescent="0.25">
      <c r="A19" s="2"/>
      <c r="B19" s="79" t="s">
        <v>114</v>
      </c>
      <c r="C19" s="80">
        <v>2015</v>
      </c>
      <c r="D19" s="80">
        <v>75</v>
      </c>
      <c r="E19" s="13">
        <v>19599298.940000001</v>
      </c>
      <c r="F19" s="13">
        <f t="shared" si="0"/>
        <v>261323.98586666668</v>
      </c>
      <c r="G19" s="24" t="s">
        <v>4</v>
      </c>
      <c r="H19" s="2"/>
    </row>
    <row r="20" spans="1:8" x14ac:dyDescent="0.25">
      <c r="A20" s="2"/>
      <c r="B20" s="79" t="s">
        <v>115</v>
      </c>
      <c r="C20" s="80">
        <v>2015</v>
      </c>
      <c r="D20" s="80">
        <v>75</v>
      </c>
      <c r="E20" s="13">
        <v>3266600</v>
      </c>
      <c r="F20" s="13">
        <f t="shared" si="0"/>
        <v>43554.666666666664</v>
      </c>
      <c r="G20" s="24" t="s">
        <v>4</v>
      </c>
      <c r="H20" s="2"/>
    </row>
    <row r="21" spans="1:8" x14ac:dyDescent="0.25">
      <c r="A21" s="2"/>
      <c r="B21" s="79" t="s">
        <v>116</v>
      </c>
      <c r="C21" s="80">
        <v>2015</v>
      </c>
      <c r="D21" s="80">
        <v>75</v>
      </c>
      <c r="E21" s="13">
        <v>1633300</v>
      </c>
      <c r="F21" s="13">
        <f t="shared" si="0"/>
        <v>21777.333333333332</v>
      </c>
      <c r="G21" s="24" t="s">
        <v>4</v>
      </c>
      <c r="H21" s="2"/>
    </row>
    <row r="22" spans="1:8" x14ac:dyDescent="0.25">
      <c r="A22" s="2"/>
      <c r="B22" s="79" t="s">
        <v>117</v>
      </c>
      <c r="C22" s="80">
        <v>2015</v>
      </c>
      <c r="D22" s="80">
        <v>75</v>
      </c>
      <c r="E22" s="13">
        <v>654112.6</v>
      </c>
      <c r="F22" s="13">
        <f t="shared" si="0"/>
        <v>8721.5013333333336</v>
      </c>
      <c r="G22" s="24" t="s">
        <v>4</v>
      </c>
      <c r="H22" s="2"/>
    </row>
    <row r="23" spans="1:8" x14ac:dyDescent="0.25">
      <c r="A23" s="2"/>
      <c r="B23" s="79" t="s">
        <v>118</v>
      </c>
      <c r="C23" s="80">
        <v>2015</v>
      </c>
      <c r="D23" s="80">
        <v>50</v>
      </c>
      <c r="E23" s="13">
        <v>2162125.27</v>
      </c>
      <c r="F23" s="13">
        <f t="shared" si="0"/>
        <v>43242.505400000002</v>
      </c>
      <c r="G23" s="24" t="s">
        <v>4</v>
      </c>
      <c r="H23" s="2"/>
    </row>
    <row r="24" spans="1:8" x14ac:dyDescent="0.25">
      <c r="A24" s="2"/>
      <c r="B24" s="79" t="s">
        <v>119</v>
      </c>
      <c r="C24" s="80">
        <v>2015</v>
      </c>
      <c r="D24" s="80">
        <v>75</v>
      </c>
      <c r="E24" s="13">
        <v>4899900</v>
      </c>
      <c r="F24" s="13">
        <f t="shared" si="0"/>
        <v>65332</v>
      </c>
      <c r="G24" s="24" t="s">
        <v>4</v>
      </c>
      <c r="H24" s="2"/>
    </row>
    <row r="25" spans="1:8" x14ac:dyDescent="0.25">
      <c r="A25" s="2"/>
      <c r="B25" s="79" t="s">
        <v>120</v>
      </c>
      <c r="C25" s="80">
        <v>2015</v>
      </c>
      <c r="D25" s="80">
        <v>75</v>
      </c>
      <c r="E25" s="13">
        <v>1633300</v>
      </c>
      <c r="F25" s="13">
        <f t="shared" si="0"/>
        <v>21777.333333333332</v>
      </c>
      <c r="G25" s="24" t="s">
        <v>4</v>
      </c>
      <c r="H25" s="2"/>
    </row>
    <row r="26" spans="1:8" x14ac:dyDescent="0.25">
      <c r="A26" s="2"/>
      <c r="B26" s="79" t="s">
        <v>121</v>
      </c>
      <c r="C26" s="80">
        <v>2015</v>
      </c>
      <c r="D26" s="80">
        <v>50</v>
      </c>
      <c r="E26" s="13">
        <v>4173350.81</v>
      </c>
      <c r="F26" s="13">
        <f t="shared" si="0"/>
        <v>83467.016199999998</v>
      </c>
      <c r="G26" s="24" t="s">
        <v>4</v>
      </c>
      <c r="H26" s="2"/>
    </row>
    <row r="27" spans="1:8" x14ac:dyDescent="0.25">
      <c r="A27" s="2"/>
      <c r="B27" s="79" t="s">
        <v>122</v>
      </c>
      <c r="C27" s="80">
        <v>2015</v>
      </c>
      <c r="D27" s="80">
        <v>50</v>
      </c>
      <c r="E27" s="13">
        <v>644617.28</v>
      </c>
      <c r="F27" s="13">
        <f t="shared" si="0"/>
        <v>12892.345600000001</v>
      </c>
      <c r="G27" s="24" t="s">
        <v>4</v>
      </c>
      <c r="H27" s="2"/>
    </row>
    <row r="28" spans="1:8" x14ac:dyDescent="0.25">
      <c r="A28" s="2"/>
      <c r="B28" s="79" t="s">
        <v>123</v>
      </c>
      <c r="C28" s="80">
        <v>2015</v>
      </c>
      <c r="D28" s="80">
        <v>20</v>
      </c>
      <c r="E28" s="13">
        <v>140000</v>
      </c>
      <c r="F28" s="13">
        <f t="shared" si="0"/>
        <v>7000</v>
      </c>
      <c r="G28" s="24" t="s">
        <v>4</v>
      </c>
      <c r="H28" s="2"/>
    </row>
    <row r="29" spans="1:8" x14ac:dyDescent="0.25">
      <c r="A29" s="2"/>
      <c r="B29" s="79" t="s">
        <v>124</v>
      </c>
      <c r="C29" s="80">
        <v>2015</v>
      </c>
      <c r="D29" s="80">
        <v>10</v>
      </c>
      <c r="E29" s="13">
        <v>213267.49</v>
      </c>
      <c r="F29" s="13">
        <f t="shared" si="0"/>
        <v>21326.749</v>
      </c>
      <c r="G29" s="24" t="s">
        <v>4</v>
      </c>
      <c r="H29" s="2"/>
    </row>
    <row r="30" spans="1:8" x14ac:dyDescent="0.25">
      <c r="A30" s="2"/>
      <c r="B30" s="79" t="s">
        <v>125</v>
      </c>
      <c r="C30" s="80">
        <v>2015</v>
      </c>
      <c r="D30" s="80">
        <v>10</v>
      </c>
      <c r="E30" s="13">
        <v>126200</v>
      </c>
      <c r="F30" s="13">
        <f t="shared" si="0"/>
        <v>12620</v>
      </c>
      <c r="G30" s="24" t="s">
        <v>4</v>
      </c>
      <c r="H30" s="2"/>
    </row>
    <row r="31" spans="1:8" x14ac:dyDescent="0.25">
      <c r="A31" s="2"/>
      <c r="B31" s="79" t="s">
        <v>126</v>
      </c>
      <c r="C31" s="80">
        <v>2015</v>
      </c>
      <c r="D31" s="80">
        <v>5</v>
      </c>
      <c r="E31" s="13">
        <v>106333.47</v>
      </c>
      <c r="F31" s="13">
        <f t="shared" si="0"/>
        <v>21266.694</v>
      </c>
      <c r="G31" s="24" t="s">
        <v>4</v>
      </c>
      <c r="H31" s="2"/>
    </row>
    <row r="32" spans="1:8" x14ac:dyDescent="0.25">
      <c r="A32" s="2"/>
      <c r="B32" s="79" t="s">
        <v>127</v>
      </c>
      <c r="C32" s="80">
        <v>2015</v>
      </c>
      <c r="D32" s="80">
        <v>5</v>
      </c>
      <c r="E32" s="13">
        <v>276541.94</v>
      </c>
      <c r="F32" s="13">
        <f t="shared" si="0"/>
        <v>55308.387999999999</v>
      </c>
      <c r="G32" s="24" t="s">
        <v>4</v>
      </c>
      <c r="H32" s="2"/>
    </row>
    <row r="33" spans="1:8" x14ac:dyDescent="0.25">
      <c r="A33" s="2"/>
      <c r="B33" s="79" t="s">
        <v>128</v>
      </c>
      <c r="C33" s="80">
        <v>2015</v>
      </c>
      <c r="D33" s="80">
        <v>5</v>
      </c>
      <c r="E33" s="13">
        <v>1213882.8</v>
      </c>
      <c r="F33" s="13">
        <f t="shared" si="0"/>
        <v>242776.56</v>
      </c>
      <c r="G33" s="24" t="s">
        <v>4</v>
      </c>
      <c r="H33" s="2"/>
    </row>
    <row r="34" spans="1:8" x14ac:dyDescent="0.25">
      <c r="A34" s="2"/>
      <c r="B34" s="79" t="s">
        <v>129</v>
      </c>
      <c r="C34" s="80">
        <v>2015</v>
      </c>
      <c r="D34" s="80">
        <v>30</v>
      </c>
      <c r="E34" s="13">
        <v>1111383.3600000001</v>
      </c>
      <c r="F34" s="13">
        <f t="shared" si="0"/>
        <v>37046.112000000001</v>
      </c>
      <c r="G34" s="24" t="s">
        <v>4</v>
      </c>
      <c r="H34" s="2"/>
    </row>
    <row r="35" spans="1:8" x14ac:dyDescent="0.25">
      <c r="A35" s="2"/>
      <c r="B35" s="48" t="s">
        <v>130</v>
      </c>
      <c r="C35" s="49"/>
      <c r="D35" s="49"/>
      <c r="E35" s="50"/>
      <c r="F35" s="22">
        <f>SUM(F10:F34)</f>
        <v>1138760.2304</v>
      </c>
      <c r="G35" s="23" t="s">
        <v>4</v>
      </c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</sheetData>
  <sheetProtection password="DFE9" sheet="1" objects="1" scenarios="1"/>
  <mergeCells count="4">
    <mergeCell ref="B35:E3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7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2" t="s">
        <v>86</v>
      </c>
      <c r="C8" s="83"/>
      <c r="D8" s="83"/>
      <c r="E8" s="83"/>
      <c r="F8" s="83"/>
      <c r="G8" s="83"/>
      <c r="H8" s="84"/>
      <c r="I8" s="2"/>
    </row>
    <row r="9" spans="1:9" x14ac:dyDescent="0.25">
      <c r="A9" s="2"/>
      <c r="B9" s="55" t="s">
        <v>74</v>
      </c>
      <c r="C9" s="56"/>
      <c r="D9" s="56"/>
      <c r="E9" s="56"/>
      <c r="F9" s="57"/>
      <c r="G9" s="13">
        <v>4707402</v>
      </c>
      <c r="H9" s="24" t="s">
        <v>4</v>
      </c>
      <c r="I9" s="2"/>
    </row>
    <row r="10" spans="1:9" x14ac:dyDescent="0.25">
      <c r="A10" s="2"/>
      <c r="B10" s="55" t="s">
        <v>75</v>
      </c>
      <c r="C10" s="56"/>
      <c r="D10" s="56"/>
      <c r="E10" s="56"/>
      <c r="F10" s="57"/>
      <c r="G10" s="13">
        <v>2393000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2314402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2" t="s">
        <v>77</v>
      </c>
      <c r="C14" s="83"/>
      <c r="D14" s="83"/>
      <c r="E14" s="83"/>
      <c r="F14" s="83"/>
      <c r="G14" s="83"/>
      <c r="H14" s="84"/>
      <c r="I14" s="2"/>
    </row>
    <row r="15" spans="1:9" x14ac:dyDescent="0.25">
      <c r="A15" s="2"/>
      <c r="B15" s="55" t="s">
        <v>78</v>
      </c>
      <c r="C15" s="56"/>
      <c r="D15" s="56"/>
      <c r="E15" s="56"/>
      <c r="F15" s="57"/>
      <c r="G15" s="13">
        <v>1168363</v>
      </c>
      <c r="H15" s="24" t="s">
        <v>4</v>
      </c>
      <c r="I15" s="2"/>
    </row>
    <row r="16" spans="1:9" x14ac:dyDescent="0.25">
      <c r="A16" s="2"/>
      <c r="B16" s="55" t="s">
        <v>79</v>
      </c>
      <c r="C16" s="56"/>
      <c r="D16" s="56"/>
      <c r="E16" s="56"/>
      <c r="F16" s="57"/>
      <c r="G16" s="13">
        <v>750000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418363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2" t="s">
        <v>87</v>
      </c>
      <c r="C20" s="83"/>
      <c r="D20" s="83"/>
      <c r="E20" s="83"/>
      <c r="F20" s="83"/>
      <c r="G20" s="83"/>
      <c r="H20" s="84"/>
      <c r="I20" s="2"/>
    </row>
    <row r="21" spans="1:9" x14ac:dyDescent="0.25">
      <c r="A21" s="2"/>
      <c r="B21" s="55" t="s">
        <v>88</v>
      </c>
      <c r="C21" s="56"/>
      <c r="D21" s="56"/>
      <c r="E21" s="56"/>
      <c r="F21" s="57"/>
      <c r="G21" s="13">
        <v>747997</v>
      </c>
      <c r="H21" s="24" t="s">
        <v>4</v>
      </c>
      <c r="I21" s="2"/>
    </row>
    <row r="22" spans="1:9" x14ac:dyDescent="0.25">
      <c r="A22" s="2"/>
      <c r="B22" s="55" t="s">
        <v>90</v>
      </c>
      <c r="C22" s="56"/>
      <c r="D22" s="56"/>
      <c r="E22" s="56"/>
      <c r="F22" s="57"/>
      <c r="G22" s="13">
        <v>1000000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-252003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2" t="s">
        <v>81</v>
      </c>
      <c r="C26" s="83"/>
      <c r="D26" s="83"/>
      <c r="E26" s="83"/>
      <c r="F26" s="83"/>
      <c r="G26" s="83"/>
      <c r="H26" s="84"/>
      <c r="I26" s="2"/>
    </row>
    <row r="27" spans="1:9" x14ac:dyDescent="0.25">
      <c r="A27" s="2"/>
      <c r="B27" s="55" t="s">
        <v>82</v>
      </c>
      <c r="C27" s="56"/>
      <c r="D27" s="56"/>
      <c r="E27" s="56"/>
      <c r="F27" s="57"/>
      <c r="G27" s="13">
        <v>878100</v>
      </c>
      <c r="H27" s="24" t="s">
        <v>4</v>
      </c>
      <c r="I27" s="2"/>
    </row>
    <row r="28" spans="1:9" x14ac:dyDescent="0.25">
      <c r="A28" s="2"/>
      <c r="B28" s="55" t="s">
        <v>83</v>
      </c>
      <c r="C28" s="56"/>
      <c r="D28" s="56"/>
      <c r="E28" s="56"/>
      <c r="F28" s="57"/>
      <c r="G28" s="13">
        <v>925000</v>
      </c>
      <c r="H28" s="24" t="s">
        <v>4</v>
      </c>
      <c r="I28" s="2"/>
    </row>
    <row r="29" spans="1:9" x14ac:dyDescent="0.25">
      <c r="A29" s="2"/>
      <c r="B29" s="55" t="s">
        <v>84</v>
      </c>
      <c r="C29" s="56"/>
      <c r="D29" s="56"/>
      <c r="E29" s="56"/>
      <c r="F29" s="57"/>
      <c r="G29" s="13">
        <f>'Fane 7. Gen. inv. i 2015'!F35</f>
        <v>1138760.2304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474420.4608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6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84922424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5" t="s">
        <v>43</v>
      </c>
      <c r="C11" s="56"/>
      <c r="D11" s="57"/>
      <c r="E11" s="13">
        <v>49320910</v>
      </c>
      <c r="F11" s="24" t="s">
        <v>4</v>
      </c>
      <c r="G11" s="21"/>
      <c r="H11" s="85"/>
      <c r="I11" s="2"/>
    </row>
    <row r="12" spans="1:9" x14ac:dyDescent="0.25">
      <c r="A12" s="2"/>
      <c r="B12" s="55" t="s">
        <v>44</v>
      </c>
      <c r="C12" s="56"/>
      <c r="D12" s="57"/>
      <c r="E12" s="13">
        <v>4772256</v>
      </c>
      <c r="F12" s="24" t="s">
        <v>4</v>
      </c>
      <c r="G12" s="16"/>
      <c r="H12" s="86"/>
      <c r="I12" s="2"/>
    </row>
    <row r="13" spans="1:9" x14ac:dyDescent="0.25">
      <c r="A13" s="2"/>
      <c r="B13" s="55" t="s">
        <v>45</v>
      </c>
      <c r="C13" s="56"/>
      <c r="D13" s="57"/>
      <c r="E13" s="13">
        <v>-2384575</v>
      </c>
      <c r="F13" s="24" t="s">
        <v>4</v>
      </c>
      <c r="G13" s="16"/>
      <c r="H13" s="86"/>
      <c r="I13" s="2"/>
    </row>
    <row r="14" spans="1:9" x14ac:dyDescent="0.25">
      <c r="A14" s="2"/>
      <c r="B14" s="55" t="s">
        <v>46</v>
      </c>
      <c r="C14" s="56"/>
      <c r="D14" s="57"/>
      <c r="E14" s="13">
        <v>1835792</v>
      </c>
      <c r="F14" s="24" t="s">
        <v>4</v>
      </c>
      <c r="G14" s="16"/>
      <c r="H14" s="86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53544383</v>
      </c>
      <c r="F15" s="70" t="s">
        <v>4</v>
      </c>
      <c r="G15" s="16"/>
      <c r="H15" s="86"/>
      <c r="I15" s="2"/>
    </row>
    <row r="16" spans="1:9" x14ac:dyDescent="0.25">
      <c r="A16" s="2"/>
      <c r="B16" s="55" t="s">
        <v>48</v>
      </c>
      <c r="C16" s="56"/>
      <c r="D16" s="57"/>
      <c r="E16" s="13">
        <v>3774510</v>
      </c>
      <c r="F16" s="24" t="s">
        <v>4</v>
      </c>
      <c r="G16" s="16"/>
      <c r="H16" s="86"/>
      <c r="I16" s="2"/>
    </row>
    <row r="17" spans="1:9" x14ac:dyDescent="0.25">
      <c r="A17" s="2"/>
      <c r="B17" s="55" t="s">
        <v>49</v>
      </c>
      <c r="C17" s="56"/>
      <c r="D17" s="57"/>
      <c r="E17" s="13">
        <v>0</v>
      </c>
      <c r="F17" s="24" t="s">
        <v>4</v>
      </c>
      <c r="G17" s="16"/>
      <c r="H17" s="86"/>
      <c r="I17" s="2"/>
    </row>
    <row r="18" spans="1:9" x14ac:dyDescent="0.25">
      <c r="A18" s="2"/>
      <c r="B18" s="55" t="s">
        <v>50</v>
      </c>
      <c r="C18" s="56"/>
      <c r="D18" s="57"/>
      <c r="E18" s="13">
        <v>0</v>
      </c>
      <c r="F18" s="24" t="s">
        <v>4</v>
      </c>
      <c r="G18" s="16"/>
      <c r="H18" s="86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3774510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52" t="s">
        <v>52</v>
      </c>
      <c r="C20" s="53"/>
      <c r="D20" s="54"/>
      <c r="E20" s="13">
        <v>-1346238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52" t="s">
        <v>53</v>
      </c>
      <c r="C21" s="53"/>
      <c r="D21" s="54"/>
      <c r="E21" s="13">
        <v>-39581963</v>
      </c>
      <c r="F21" s="24" t="s">
        <v>4</v>
      </c>
      <c r="G21" s="16"/>
      <c r="H21" s="86"/>
      <c r="I21" s="2"/>
    </row>
    <row r="22" spans="1:9" x14ac:dyDescent="0.25">
      <c r="A22" s="2"/>
      <c r="B22" s="55" t="s">
        <v>54</v>
      </c>
      <c r="C22" s="56"/>
      <c r="D22" s="57"/>
      <c r="E22" s="13">
        <v>0</v>
      </c>
      <c r="F22" s="24" t="s">
        <v>4</v>
      </c>
      <c r="G22" s="16"/>
      <c r="H22" s="86"/>
      <c r="I22" s="2"/>
    </row>
    <row r="23" spans="1:9" x14ac:dyDescent="0.25">
      <c r="A23" s="2"/>
      <c r="B23" s="55" t="s">
        <v>55</v>
      </c>
      <c r="C23" s="56"/>
      <c r="D23" s="57"/>
      <c r="E23" s="13">
        <v>0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52" t="s">
        <v>56</v>
      </c>
      <c r="C24" s="53"/>
      <c r="D24" s="54"/>
      <c r="E24" s="13">
        <v>0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52" t="s">
        <v>57</v>
      </c>
      <c r="C25" s="53"/>
      <c r="D25" s="54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52" t="s">
        <v>58</v>
      </c>
      <c r="C26" s="53"/>
      <c r="D26" s="54"/>
      <c r="E26" s="13">
        <v>0</v>
      </c>
      <c r="F26" s="24" t="s">
        <v>4</v>
      </c>
      <c r="G26" s="16"/>
      <c r="H26" s="86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-40928201</v>
      </c>
      <c r="F27" s="70" t="s">
        <v>4</v>
      </c>
      <c r="G27" s="17"/>
      <c r="H27" s="87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16390692</v>
      </c>
      <c r="F28" s="70" t="s">
        <v>4</v>
      </c>
      <c r="G28" s="1">
        <f>IF(E28&lt;0,0,-E28)</f>
        <v>-16390692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8" t="s">
        <v>131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2" t="s">
        <v>132</v>
      </c>
      <c r="C32" s="53"/>
      <c r="D32" s="54"/>
      <c r="E32" s="13">
        <v>67765237.329999998</v>
      </c>
      <c r="F32" s="24" t="s">
        <v>4</v>
      </c>
      <c r="G32" s="21"/>
      <c r="H32" s="85"/>
      <c r="I32" s="2"/>
    </row>
    <row r="33" spans="1:9" x14ac:dyDescent="0.25">
      <c r="A33" s="2"/>
      <c r="B33" s="55" t="s">
        <v>62</v>
      </c>
      <c r="C33" s="56"/>
      <c r="D33" s="57"/>
      <c r="E33" s="13">
        <v>0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52" t="s">
        <v>63</v>
      </c>
      <c r="C34" s="53"/>
      <c r="D34" s="54"/>
      <c r="E34" s="13">
        <v>3167022.4099999997</v>
      </c>
      <c r="F34" s="24" t="s">
        <v>4</v>
      </c>
      <c r="G34" s="17"/>
      <c r="H34" s="87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70932259.739999995</v>
      </c>
      <c r="F35" s="70" t="s">
        <v>4</v>
      </c>
      <c r="G35" s="19">
        <f>-E35</f>
        <v>-70932259.739999995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-2400527.7399999946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2018-08-13T08:06:43Z</dcterms:modified>
</cp:coreProperties>
</file>