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690" yWindow="165" windowWidth="24195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/>
  <c r="F105" i="11" l="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106" i="11"/>
  <c r="F10" i="1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F107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<sst xmlns="http://schemas.openxmlformats.org/spreadsheetml/2006/main" count="397" uniqueCount="140">
  <si>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</si>
  <si>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</si>
  <si>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</si>
  <si>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</si>
  <si>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</si>
  <si>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</si>
  <si>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</si>
  <si>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</si>
  <si>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</si>
  <si>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</si>
  <si>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</si>
  <si>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</si>
  <si>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</si>
  <si>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</si>
  <si>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</si>
  <si>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</si>
  <si>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</si>
  <si>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</si>
  <si>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</si>
  <si>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</si>
  <si>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</si>
  <si>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</si>
  <si>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</si>
  <si>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</si>
  <si>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</si>
  <si>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</si>
  <si>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</si>
  <si>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</si>
  <si>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</si>
  <si>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</si>
  <si>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</si>
  <si>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</si>
  <si>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</si>
  <si>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</si>
  <si>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</si>
  <si>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</si>
  <si>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</si>
  <si>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</si>
  <si>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</si>
  <si>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</si>
  <si>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</si>
  <si>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</si>
  <si>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</si>
  <si>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</si>
  <si>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</si>
  <si>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</si>
  <si>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</si>
  <si>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</si>
  <si>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</si>
  <si>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</si>
  <si>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</si>
  <si>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</si>
  <si>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</si>
  <si>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</si>
  <si>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</si>
  <si>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</si>
  <si>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</si>
  <si>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</si>
  <si>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</si>
  <si>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</si>
  <si>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</si>
  <si>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</si>
  <si>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</si>
  <si>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</si>
  <si>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</si>
  <si>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</si>
  <si>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</si>
  <si>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</si>
  <si>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</si>
  <si>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</si>
  <si>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</si>
  <si>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</si>
  <si>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</si>
  <si>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</si>
  <si>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</si>
  <si>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</si>
  <si>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</si>
  <si>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</si>
  <si>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</si>
  <si>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</si>
  <si>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</si>
  <si>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</si>
  <si>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</si>
  <si>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</si>
  <si>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</si>
  <si>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</si>
  <si>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</si>
  <si>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</si>
  <si>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</si>
  <si>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</si>
  <si>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</si>
  <si>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</si>
  <si>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</si>
  <si>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</si>
  <si>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</si>
  <si>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</si>
  <si>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</si>
  <si>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</si>
  <si>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</si>
  <si>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</si>
  <si>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</si>
  <si>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</si>
  <si>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</si>
  <si>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</si>
  <si>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</si>
  <si>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Indløb med riste, Mek/EL</t>
  </si>
  <si>
    <t>Slutafvanding, slam - lavteknologisk (slambede), Mek/EL</t>
  </si>
  <si>
    <t>Rådnetanke, slam, SRO</t>
  </si>
  <si>
    <t>Beluftningstanke, Mek/EL</t>
  </si>
  <si>
    <t>Indløb med riste, SRO</t>
  </si>
  <si>
    <t>Gasdisponering, Mek/EL</t>
  </si>
  <si>
    <t>Efterklaringstanke, Mek/El</t>
  </si>
  <si>
    <t>Efterklaringstanke, SRO</t>
  </si>
  <si>
    <t>Efterbehandlingsanlæg (sandfilter), Konstruktioner</t>
  </si>
  <si>
    <t>Værksteder, garager</t>
  </si>
  <si>
    <t>Gasdisponering - elproduktionsanlæg, Mek/EL</t>
  </si>
  <si>
    <t>Sand- og fedtfang, Mek/EL</t>
  </si>
  <si>
    <t>Forklaring, Mek/EL</t>
  </si>
  <si>
    <t>Administrationbygninger</t>
  </si>
  <si>
    <t>Slutdisponering, slam - højteknologisk (slamtørring og -forbrænding), SRO</t>
  </si>
  <si>
    <t>Køretøjer, entreprenørmaskiner</t>
  </si>
  <si>
    <t>Forafvanding, slam, Konstruktion</t>
  </si>
  <si>
    <t>Køretøjer, personbil</t>
  </si>
  <si>
    <t>Arbejdsplads</t>
  </si>
  <si>
    <t>Forsinkelsesbassiner, lukkede uden automatisk rensning og SRO Miljøklasse B (mindre end 1.000 m3)</t>
  </si>
  <si>
    <t>Slutdisponering, slam - højteknologisk (slamtørring), Mek/EL</t>
  </si>
  <si>
    <t>Efterbehandlingsanlæg (sandfilter), Mek/EL</t>
  </si>
  <si>
    <t>Forsinkelsesbassiner, lukkede med automatisk rensning og SRO Miljøklasse A (større end 10.000 m3) - Mek/EL</t>
  </si>
  <si>
    <t>Slutdisponering, slam - højteknologisk (slamtørring og -forbrænding), Mek/EL</t>
  </si>
  <si>
    <t>Slutdisponering, slam - højteknologisk (slamtørring og -forbrænding), Konstruktioner</t>
  </si>
  <si>
    <t>Slutafvanding, slam - højteknologisk (centrifuger), Mek/El</t>
  </si>
  <si>
    <t>Indløb med riste, Konstruktioner</t>
  </si>
  <si>
    <t>Køretøjer, små lastvogne (&lt; 3.500 kg.)</t>
  </si>
  <si>
    <t>Rådnetanke, slam,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</si>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</sst>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1.8554687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137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103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359447095.98871696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59814447.398307934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735789.08607293491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4299032.1012764294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354412274.80136758</v>
      </c>
      <c r="F13" s="20" t="s">
        <v>4</v>
      </c>
      <c r="G13" s="19">
        <f>E13</f>
        <v>354412274.80136758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48" t="s">
        <v>102</v>
      </c>
      <c r="C15" s="49"/>
      <c r="D15" s="50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19529381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942339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-425823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-14459916.271466669</v>
      </c>
      <c r="F20" s="10" t="s">
        <v>4</v>
      </c>
      <c r="G20" s="17"/>
      <c r="H20" s="18"/>
      <c r="I20" s="2"/>
    </row>
    <row r="21" spans="1:9" x14ac:dyDescent="0.25">
      <c r="A21" s="2"/>
      <c r="B21" s="48" t="s">
        <v>35</v>
      </c>
      <c r="C21" s="49"/>
      <c r="D21" s="50"/>
      <c r="E21" s="19">
        <f>SUM(E17:E20)</f>
        <v>5585980.7285333313</v>
      </c>
      <c r="F21" s="20" t="s">
        <v>4</v>
      </c>
      <c r="G21" s="19">
        <f>E21</f>
        <v>5585980.7285333313</v>
      </c>
      <c r="H21" s="20" t="s">
        <v>4</v>
      </c>
      <c r="I21" s="2"/>
    </row>
    <row r="22" spans="1:9" x14ac:dyDescent="0.25">
      <c r="A22" s="2"/>
      <c r="B22" s="54" t="s">
        <v>30</v>
      </c>
      <c r="C22" s="55"/>
      <c r="D22" s="55"/>
      <c r="E22" s="55"/>
      <c r="F22" s="55"/>
      <c r="G22" s="55"/>
      <c r="H22" s="56"/>
      <c r="I22" s="2"/>
    </row>
    <row r="23" spans="1:9" x14ac:dyDescent="0.25">
      <c r="A23" s="2"/>
      <c r="B23" s="48" t="s">
        <v>31</v>
      </c>
      <c r="C23" s="49"/>
      <c r="D23" s="50"/>
      <c r="E23" s="19">
        <f>'Fane 9. Kontrol af PL2015'!G36</f>
        <v>-12850152</v>
      </c>
      <c r="F23" s="20" t="s">
        <v>4</v>
      </c>
      <c r="G23" s="19">
        <f>E23</f>
        <v>-12850152</v>
      </c>
      <c r="H23" s="20" t="s">
        <v>4</v>
      </c>
      <c r="I23" s="2"/>
    </row>
    <row r="24" spans="1:9" x14ac:dyDescent="0.25">
      <c r="A24" s="2"/>
      <c r="B24" s="54" t="s">
        <v>36</v>
      </c>
      <c r="C24" s="55"/>
      <c r="D24" s="55"/>
      <c r="E24" s="55"/>
      <c r="F24" s="56"/>
      <c r="G24" s="22">
        <f>G13+G15+G21+G23</f>
        <v>347148103.52990091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710937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38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144254587.07373461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155378061.51667443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59814447.398307934</v>
      </c>
      <c r="H11" s="24" t="s">
        <v>4</v>
      </c>
      <c r="I11" s="2"/>
    </row>
    <row r="12" spans="1:9" x14ac:dyDescent="0.25">
      <c r="A12" s="2"/>
      <c r="B12" s="54" t="s">
        <v>38</v>
      </c>
      <c r="C12" s="55"/>
      <c r="D12" s="55"/>
      <c r="E12" s="55"/>
      <c r="F12" s="56"/>
      <c r="G12" s="22">
        <f>SUM(G9:G11)</f>
        <v>359447095.98871696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299632648.59040904</v>
      </c>
      <c r="H9" s="24" t="s">
        <v>4</v>
      </c>
      <c r="I9" s="2"/>
    </row>
    <row r="10" spans="1:9" x14ac:dyDescent="0.25">
      <c r="A10" s="2"/>
      <c r="B10" s="58" t="s">
        <v>138</v>
      </c>
      <c r="C10" s="59"/>
      <c r="D10" s="59"/>
      <c r="E10" s="59"/>
      <c r="F10" s="60"/>
      <c r="G10" s="13">
        <v>3565539.265596089</v>
      </c>
      <c r="H10" s="24" t="s">
        <v>4</v>
      </c>
      <c r="I10" s="2"/>
    </row>
    <row r="11" spans="1:9" x14ac:dyDescent="0.25">
      <c r="A11" s="2"/>
      <c r="B11" s="58" t="s">
        <v>139</v>
      </c>
      <c r="C11" s="59"/>
      <c r="D11" s="59"/>
      <c r="E11" s="59"/>
      <c r="F11" s="60"/>
      <c r="G11" s="13">
        <f>$G$9-$G$10</f>
        <v>296067109.32481295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0.24852104907935121</v>
      </c>
      <c r="H12" s="24" t="s">
        <v>66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735789.08607293491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99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144254587.07373461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2885091.7414746922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155378061.51667443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1413940.3598017374</v>
      </c>
      <c r="H14" s="70" t="s">
        <v>4</v>
      </c>
      <c r="I14" s="2"/>
    </row>
    <row r="15" spans="1:9" x14ac:dyDescent="0.25">
      <c r="A15" s="2"/>
      <c r="B15" s="54" t="s">
        <v>98</v>
      </c>
      <c r="C15" s="55"/>
      <c r="D15" s="55"/>
      <c r="E15" s="55"/>
      <c r="F15" s="56"/>
      <c r="G15" s="22">
        <f>G11+G14</f>
        <v>4299032.1012764294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101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35577402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35577402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0</v>
      </c>
      <c r="H11" s="75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0</v>
      </c>
      <c r="H12" s="24" t="s">
        <v>4</v>
      </c>
      <c r="I12" s="2"/>
    </row>
    <row r="13" spans="1:9" x14ac:dyDescent="0.25">
      <c r="A13" s="2"/>
      <c r="B13" s="54" t="s">
        <v>69</v>
      </c>
      <c r="C13" s="55"/>
      <c r="D13" s="55"/>
      <c r="E13" s="55"/>
      <c r="F13" s="56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3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20</v>
      </c>
      <c r="E10" s="13">
        <v>239854.06</v>
      </c>
      <c r="F10" s="13">
        <f>E10/D10</f>
        <v>11992.703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20</v>
      </c>
      <c r="E11" s="13">
        <v>5628440.0700000003</v>
      </c>
      <c r="F11" s="13">
        <f t="shared" ref="F11:F106" si="0">E11/D11</f>
        <v>281422.00349999999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10</v>
      </c>
      <c r="E12" s="13">
        <v>143011.32</v>
      </c>
      <c r="F12" s="13">
        <f t="shared" si="0"/>
        <v>14301.132000000001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20</v>
      </c>
      <c r="E13" s="13">
        <v>132893.69</v>
      </c>
      <c r="F13" s="13">
        <f t="shared" si="0"/>
        <v>6644.6845000000003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10</v>
      </c>
      <c r="E14" s="13">
        <v>150118.82999999999</v>
      </c>
      <c r="F14" s="13">
        <f t="shared" si="0"/>
        <v>15011.882999999998</v>
      </c>
      <c r="G14" s="24" t="s">
        <v>4</v>
      </c>
      <c r="H14" s="2"/>
    </row>
    <row r="15" spans="1:8" x14ac:dyDescent="0.25">
      <c r="A15" s="2"/>
      <c r="B15" s="78" t="s">
        <v>105</v>
      </c>
      <c r="C15" s="79">
        <v>2015</v>
      </c>
      <c r="D15" s="79">
        <v>20</v>
      </c>
      <c r="E15" s="13">
        <v>94268.03</v>
      </c>
      <c r="F15" s="13">
        <f t="shared" si="0"/>
        <v>4713.4014999999999</v>
      </c>
      <c r="G15" s="24" t="s">
        <v>4</v>
      </c>
      <c r="H15" s="2"/>
    </row>
    <row r="16" spans="1:8" x14ac:dyDescent="0.25">
      <c r="A16" s="2"/>
      <c r="B16" s="78" t="s">
        <v>110</v>
      </c>
      <c r="C16" s="79">
        <v>2015</v>
      </c>
      <c r="D16" s="79">
        <v>20</v>
      </c>
      <c r="E16" s="13">
        <v>197637.48</v>
      </c>
      <c r="F16" s="13">
        <f t="shared" si="0"/>
        <v>9881.8739999999998</v>
      </c>
      <c r="G16" s="24" t="s">
        <v>4</v>
      </c>
      <c r="H16" s="2"/>
    </row>
    <row r="17" spans="1:8" x14ac:dyDescent="0.25">
      <c r="A17" s="2"/>
      <c r="B17" s="78" t="s">
        <v>109</v>
      </c>
      <c r="C17" s="79">
        <v>2015</v>
      </c>
      <c r="D17" s="79">
        <v>10</v>
      </c>
      <c r="E17" s="13">
        <v>72137.09</v>
      </c>
      <c r="F17" s="13">
        <f t="shared" si="0"/>
        <v>7213.7089999999998</v>
      </c>
      <c r="G17" s="24" t="s">
        <v>4</v>
      </c>
      <c r="H17" s="2"/>
    </row>
    <row r="18" spans="1:8" x14ac:dyDescent="0.25">
      <c r="A18" s="2"/>
      <c r="B18" s="78" t="s">
        <v>111</v>
      </c>
      <c r="C18" s="79">
        <v>2015</v>
      </c>
      <c r="D18" s="79">
        <v>20</v>
      </c>
      <c r="E18" s="13">
        <v>41252474</v>
      </c>
      <c r="F18" s="13">
        <f t="shared" si="0"/>
        <v>2062623.7</v>
      </c>
      <c r="G18" s="24" t="s">
        <v>4</v>
      </c>
      <c r="H18" s="2"/>
    </row>
    <row r="19" spans="1:8" x14ac:dyDescent="0.25">
      <c r="A19" s="2"/>
      <c r="B19" s="78" t="s">
        <v>112</v>
      </c>
      <c r="C19" s="79">
        <v>2015</v>
      </c>
      <c r="D19" s="79">
        <v>10</v>
      </c>
      <c r="E19" s="13">
        <v>20626237.199999999</v>
      </c>
      <c r="F19" s="13">
        <f t="shared" si="0"/>
        <v>2062623.72</v>
      </c>
      <c r="G19" s="24" t="s">
        <v>4</v>
      </c>
      <c r="H19" s="2"/>
    </row>
    <row r="20" spans="1:8" x14ac:dyDescent="0.25">
      <c r="A20" s="2"/>
      <c r="B20" s="78" t="s">
        <v>113</v>
      </c>
      <c r="C20" s="79">
        <v>2015</v>
      </c>
      <c r="D20" s="79">
        <v>60</v>
      </c>
      <c r="E20" s="13">
        <v>6875412.4000000004</v>
      </c>
      <c r="F20" s="13">
        <f t="shared" si="0"/>
        <v>114590.20666666668</v>
      </c>
      <c r="G20" s="24" t="s">
        <v>4</v>
      </c>
      <c r="H20" s="2"/>
    </row>
    <row r="21" spans="1:8" x14ac:dyDescent="0.25">
      <c r="A21" s="2"/>
      <c r="B21" s="78" t="s">
        <v>114</v>
      </c>
      <c r="C21" s="79">
        <v>2015</v>
      </c>
      <c r="D21" s="79">
        <v>75</v>
      </c>
      <c r="E21" s="13">
        <v>1494158.24</v>
      </c>
      <c r="F21" s="13">
        <f t="shared" si="0"/>
        <v>19922.109866666666</v>
      </c>
      <c r="G21" s="24" t="s">
        <v>4</v>
      </c>
      <c r="H21" s="2"/>
    </row>
    <row r="22" spans="1:8" x14ac:dyDescent="0.25">
      <c r="A22" s="2"/>
      <c r="B22" s="78" t="s">
        <v>105</v>
      </c>
      <c r="C22" s="79">
        <v>2015</v>
      </c>
      <c r="D22" s="79">
        <v>20</v>
      </c>
      <c r="E22" s="13">
        <v>838222.24</v>
      </c>
      <c r="F22" s="13">
        <f t="shared" si="0"/>
        <v>41911.112000000001</v>
      </c>
      <c r="G22" s="24" t="s">
        <v>4</v>
      </c>
      <c r="H22" s="2"/>
    </row>
    <row r="23" spans="1:8" x14ac:dyDescent="0.25">
      <c r="A23" s="2"/>
      <c r="B23" s="78" t="s">
        <v>115</v>
      </c>
      <c r="C23" s="79">
        <v>2015</v>
      </c>
      <c r="D23" s="79">
        <v>20</v>
      </c>
      <c r="E23" s="13">
        <v>1341882.8999999999</v>
      </c>
      <c r="F23" s="13">
        <f t="shared" si="0"/>
        <v>67094.14499999999</v>
      </c>
      <c r="G23" s="24" t="s">
        <v>4</v>
      </c>
      <c r="H23" s="2"/>
    </row>
    <row r="24" spans="1:8" x14ac:dyDescent="0.25">
      <c r="A24" s="2"/>
      <c r="B24" s="78" t="s">
        <v>116</v>
      </c>
      <c r="C24" s="79">
        <v>2015</v>
      </c>
      <c r="D24" s="79">
        <v>20</v>
      </c>
      <c r="E24" s="13">
        <v>41145.18</v>
      </c>
      <c r="F24" s="13">
        <f t="shared" si="0"/>
        <v>2057.259</v>
      </c>
      <c r="G24" s="24" t="s">
        <v>4</v>
      </c>
      <c r="H24" s="2"/>
    </row>
    <row r="25" spans="1:8" x14ac:dyDescent="0.25">
      <c r="A25" s="2"/>
      <c r="B25" s="78" t="s">
        <v>117</v>
      </c>
      <c r="C25" s="79">
        <v>2015</v>
      </c>
      <c r="D25" s="79">
        <v>20</v>
      </c>
      <c r="E25" s="13">
        <v>4934264.3899999997</v>
      </c>
      <c r="F25" s="13">
        <f t="shared" si="0"/>
        <v>246713.21949999998</v>
      </c>
      <c r="G25" s="24" t="s">
        <v>4</v>
      </c>
      <c r="H25" s="2"/>
    </row>
    <row r="26" spans="1:8" x14ac:dyDescent="0.25">
      <c r="A26" s="2"/>
      <c r="B26" s="78" t="s">
        <v>108</v>
      </c>
      <c r="C26" s="79">
        <v>2015</v>
      </c>
      <c r="D26" s="79">
        <v>20</v>
      </c>
      <c r="E26" s="13">
        <v>1819147.42</v>
      </c>
      <c r="F26" s="13">
        <f t="shared" si="0"/>
        <v>90957.370999999999</v>
      </c>
      <c r="G26" s="24" t="s">
        <v>4</v>
      </c>
      <c r="H26" s="2"/>
    </row>
    <row r="27" spans="1:8" x14ac:dyDescent="0.25">
      <c r="A27" s="2"/>
      <c r="B27" s="78" t="s">
        <v>105</v>
      </c>
      <c r="C27" s="79">
        <v>2015</v>
      </c>
      <c r="D27" s="79">
        <v>20</v>
      </c>
      <c r="E27" s="13">
        <v>6488243.2400000002</v>
      </c>
      <c r="F27" s="13">
        <f t="shared" si="0"/>
        <v>324412.16200000001</v>
      </c>
      <c r="G27" s="24" t="s">
        <v>4</v>
      </c>
      <c r="H27" s="2"/>
    </row>
    <row r="28" spans="1:8" x14ac:dyDescent="0.25">
      <c r="A28" s="2"/>
      <c r="B28" s="78" t="s">
        <v>114</v>
      </c>
      <c r="C28" s="79">
        <v>2015</v>
      </c>
      <c r="D28" s="79">
        <v>75</v>
      </c>
      <c r="E28" s="13">
        <v>12198120.68</v>
      </c>
      <c r="F28" s="13">
        <f t="shared" si="0"/>
        <v>162641.60906666666</v>
      </c>
      <c r="G28" s="24" t="s">
        <v>4</v>
      </c>
      <c r="H28" s="2"/>
    </row>
    <row r="29" spans="1:8" x14ac:dyDescent="0.25">
      <c r="A29" s="2"/>
      <c r="B29" s="78" t="s">
        <v>118</v>
      </c>
      <c r="C29" s="79">
        <v>2015</v>
      </c>
      <c r="D29" s="79">
        <v>75</v>
      </c>
      <c r="E29" s="13">
        <v>2451099.06</v>
      </c>
      <c r="F29" s="13">
        <f t="shared" si="0"/>
        <v>32681.320800000001</v>
      </c>
      <c r="G29" s="24" t="s">
        <v>4</v>
      </c>
      <c r="H29" s="2"/>
    </row>
    <row r="30" spans="1:8" x14ac:dyDescent="0.25">
      <c r="A30" s="2"/>
      <c r="B30" s="78" t="s">
        <v>119</v>
      </c>
      <c r="C30" s="79">
        <v>2015</v>
      </c>
      <c r="D30" s="79">
        <v>10</v>
      </c>
      <c r="E30" s="13">
        <v>423302.83</v>
      </c>
      <c r="F30" s="13">
        <f t="shared" si="0"/>
        <v>42330.283000000003</v>
      </c>
      <c r="G30" s="24" t="s">
        <v>4</v>
      </c>
      <c r="H30" s="2"/>
    </row>
    <row r="31" spans="1:8" x14ac:dyDescent="0.25">
      <c r="A31" s="2"/>
      <c r="B31" s="78" t="s">
        <v>118</v>
      </c>
      <c r="C31" s="79">
        <v>2015</v>
      </c>
      <c r="D31" s="79">
        <v>75</v>
      </c>
      <c r="E31" s="13">
        <v>2308263.15</v>
      </c>
      <c r="F31" s="13">
        <f t="shared" si="0"/>
        <v>30776.842000000001</v>
      </c>
      <c r="G31" s="24" t="s">
        <v>4</v>
      </c>
      <c r="H31" s="2"/>
    </row>
    <row r="32" spans="1:8" x14ac:dyDescent="0.25">
      <c r="A32" s="2"/>
      <c r="B32" s="78" t="s">
        <v>109</v>
      </c>
      <c r="C32" s="79">
        <v>2015</v>
      </c>
      <c r="D32" s="79">
        <v>10</v>
      </c>
      <c r="E32" s="13">
        <v>100470</v>
      </c>
      <c r="F32" s="13">
        <f t="shared" si="0"/>
        <v>10047</v>
      </c>
      <c r="G32" s="24" t="s">
        <v>4</v>
      </c>
      <c r="H32" s="2"/>
    </row>
    <row r="33" spans="1:8" x14ac:dyDescent="0.25">
      <c r="A33" s="2"/>
      <c r="B33" s="78" t="s">
        <v>118</v>
      </c>
      <c r="C33" s="79">
        <v>2015</v>
      </c>
      <c r="D33" s="79">
        <v>75</v>
      </c>
      <c r="E33" s="13">
        <v>73831.08</v>
      </c>
      <c r="F33" s="13">
        <f t="shared" si="0"/>
        <v>984.4144</v>
      </c>
      <c r="G33" s="24" t="s">
        <v>4</v>
      </c>
      <c r="H33" s="2"/>
    </row>
    <row r="34" spans="1:8" x14ac:dyDescent="0.25">
      <c r="A34" s="2"/>
      <c r="B34" s="78" t="s">
        <v>120</v>
      </c>
      <c r="C34" s="79">
        <v>2015</v>
      </c>
      <c r="D34" s="79">
        <v>5</v>
      </c>
      <c r="E34" s="13">
        <v>1911438.78</v>
      </c>
      <c r="F34" s="13">
        <f t="shared" si="0"/>
        <v>382287.75599999999</v>
      </c>
      <c r="G34" s="24" t="s">
        <v>4</v>
      </c>
      <c r="H34" s="2"/>
    </row>
    <row r="35" spans="1:8" x14ac:dyDescent="0.25">
      <c r="A35" s="2"/>
      <c r="B35" s="78" t="s">
        <v>116</v>
      </c>
      <c r="C35" s="79">
        <v>2015</v>
      </c>
      <c r="D35" s="79">
        <v>20</v>
      </c>
      <c r="E35" s="13">
        <v>137995.85999999999</v>
      </c>
      <c r="F35" s="13">
        <f t="shared" si="0"/>
        <v>6899.7929999999997</v>
      </c>
      <c r="G35" s="24" t="s">
        <v>4</v>
      </c>
      <c r="H35" s="2"/>
    </row>
    <row r="36" spans="1:8" x14ac:dyDescent="0.25">
      <c r="A36" s="2"/>
      <c r="B36" s="78" t="s">
        <v>105</v>
      </c>
      <c r="C36" s="79">
        <v>2015</v>
      </c>
      <c r="D36" s="79">
        <v>20</v>
      </c>
      <c r="E36" s="13">
        <v>137796.29</v>
      </c>
      <c r="F36" s="13">
        <f t="shared" si="0"/>
        <v>6889.8145000000004</v>
      </c>
      <c r="G36" s="24" t="s">
        <v>4</v>
      </c>
      <c r="H36" s="2"/>
    </row>
    <row r="37" spans="1:8" x14ac:dyDescent="0.25">
      <c r="A37" s="2"/>
      <c r="B37" s="78" t="s">
        <v>120</v>
      </c>
      <c r="C37" s="79">
        <v>2015</v>
      </c>
      <c r="D37" s="79">
        <v>5</v>
      </c>
      <c r="E37" s="13">
        <v>303365.52</v>
      </c>
      <c r="F37" s="13">
        <f t="shared" si="0"/>
        <v>60673.104000000007</v>
      </c>
      <c r="G37" s="24" t="s">
        <v>4</v>
      </c>
      <c r="H37" s="2"/>
    </row>
    <row r="38" spans="1:8" x14ac:dyDescent="0.25">
      <c r="A38" s="2"/>
      <c r="B38" s="78" t="s">
        <v>121</v>
      </c>
      <c r="C38" s="79">
        <v>2015</v>
      </c>
      <c r="D38" s="79">
        <v>60</v>
      </c>
      <c r="E38" s="13">
        <v>64721</v>
      </c>
      <c r="F38" s="13">
        <f t="shared" si="0"/>
        <v>1078.6833333333334</v>
      </c>
      <c r="G38" s="24" t="s">
        <v>4</v>
      </c>
      <c r="H38" s="2"/>
    </row>
    <row r="39" spans="1:8" x14ac:dyDescent="0.25">
      <c r="A39" s="2"/>
      <c r="B39" s="78" t="s">
        <v>122</v>
      </c>
      <c r="C39" s="79">
        <v>2015</v>
      </c>
      <c r="D39" s="79">
        <v>5</v>
      </c>
      <c r="E39" s="13">
        <v>245902.62</v>
      </c>
      <c r="F39" s="13">
        <f t="shared" si="0"/>
        <v>49180.523999999998</v>
      </c>
      <c r="G39" s="24" t="s">
        <v>4</v>
      </c>
      <c r="H39" s="2"/>
    </row>
    <row r="40" spans="1:8" x14ac:dyDescent="0.25">
      <c r="A40" s="2"/>
      <c r="B40" s="78" t="s">
        <v>105</v>
      </c>
      <c r="C40" s="79">
        <v>2015</v>
      </c>
      <c r="D40" s="79">
        <v>20</v>
      </c>
      <c r="E40" s="13">
        <v>236425.05</v>
      </c>
      <c r="F40" s="13">
        <f t="shared" si="0"/>
        <v>11821.252499999999</v>
      </c>
      <c r="G40" s="24" t="s">
        <v>4</v>
      </c>
      <c r="H40" s="2"/>
    </row>
    <row r="41" spans="1:8" x14ac:dyDescent="0.25">
      <c r="A41" s="2"/>
      <c r="B41" s="78" t="s">
        <v>105</v>
      </c>
      <c r="C41" s="79">
        <v>2015</v>
      </c>
      <c r="D41" s="79">
        <v>20</v>
      </c>
      <c r="E41" s="13">
        <v>2350206.39</v>
      </c>
      <c r="F41" s="13">
        <f t="shared" si="0"/>
        <v>117510.31950000001</v>
      </c>
      <c r="G41" s="24" t="s">
        <v>4</v>
      </c>
      <c r="H41" s="2"/>
    </row>
    <row r="42" spans="1:8" x14ac:dyDescent="0.25">
      <c r="A42" s="2"/>
      <c r="B42" s="78" t="s">
        <v>123</v>
      </c>
      <c r="C42" s="79">
        <v>2015</v>
      </c>
      <c r="D42" s="79">
        <v>5</v>
      </c>
      <c r="E42" s="13">
        <v>717072.44</v>
      </c>
      <c r="F42" s="13">
        <f t="shared" si="0"/>
        <v>143414.48799999998</v>
      </c>
      <c r="G42" s="24" t="s">
        <v>4</v>
      </c>
      <c r="H42" s="2"/>
    </row>
    <row r="43" spans="1:8" x14ac:dyDescent="0.25">
      <c r="A43" s="2"/>
      <c r="B43" s="78" t="s">
        <v>124</v>
      </c>
      <c r="C43" s="79">
        <v>2015</v>
      </c>
      <c r="D43" s="79">
        <v>50</v>
      </c>
      <c r="E43" s="13">
        <v>251099.15</v>
      </c>
      <c r="F43" s="13">
        <f t="shared" si="0"/>
        <v>5021.9830000000002</v>
      </c>
      <c r="G43" s="24" t="s">
        <v>4</v>
      </c>
      <c r="H43" s="2"/>
    </row>
    <row r="44" spans="1:8" x14ac:dyDescent="0.25">
      <c r="A44" s="2"/>
      <c r="B44" s="78" t="s">
        <v>125</v>
      </c>
      <c r="C44" s="79">
        <v>2015</v>
      </c>
      <c r="D44" s="79">
        <v>20</v>
      </c>
      <c r="E44" s="13">
        <v>617334.30000000005</v>
      </c>
      <c r="F44" s="13">
        <f t="shared" si="0"/>
        <v>30866.715000000004</v>
      </c>
      <c r="G44" s="24" t="s">
        <v>4</v>
      </c>
      <c r="H44" s="2"/>
    </row>
    <row r="45" spans="1:8" x14ac:dyDescent="0.25">
      <c r="A45" s="2"/>
      <c r="B45" s="78" t="s">
        <v>126</v>
      </c>
      <c r="C45" s="79">
        <v>2015</v>
      </c>
      <c r="D45" s="79">
        <v>20</v>
      </c>
      <c r="E45" s="13">
        <v>621387.17000000004</v>
      </c>
      <c r="F45" s="13">
        <f t="shared" si="0"/>
        <v>31069.358500000002</v>
      </c>
      <c r="G45" s="24" t="s">
        <v>4</v>
      </c>
      <c r="H45" s="2"/>
    </row>
    <row r="46" spans="1:8" x14ac:dyDescent="0.25">
      <c r="A46" s="2"/>
      <c r="B46" s="78" t="s">
        <v>126</v>
      </c>
      <c r="C46" s="79">
        <v>2015</v>
      </c>
      <c r="D46" s="79">
        <v>20</v>
      </c>
      <c r="E46" s="13">
        <v>152693.4</v>
      </c>
      <c r="F46" s="13">
        <f t="shared" si="0"/>
        <v>7634.67</v>
      </c>
      <c r="G46" s="24" t="s">
        <v>4</v>
      </c>
      <c r="H46" s="2"/>
    </row>
    <row r="47" spans="1:8" x14ac:dyDescent="0.25">
      <c r="A47" s="2"/>
      <c r="B47" s="78" t="s">
        <v>105</v>
      </c>
      <c r="C47" s="79">
        <v>2015</v>
      </c>
      <c r="D47" s="79">
        <v>20</v>
      </c>
      <c r="E47" s="13">
        <v>187446.19</v>
      </c>
      <c r="F47" s="13">
        <f t="shared" si="0"/>
        <v>9372.3094999999994</v>
      </c>
      <c r="G47" s="24" t="s">
        <v>4</v>
      </c>
      <c r="H47" s="2"/>
    </row>
    <row r="48" spans="1:8" x14ac:dyDescent="0.25">
      <c r="A48" s="2"/>
      <c r="B48" s="78" t="s">
        <v>127</v>
      </c>
      <c r="C48" s="79">
        <v>2015</v>
      </c>
      <c r="D48" s="79">
        <v>20</v>
      </c>
      <c r="E48" s="13">
        <v>83905.41</v>
      </c>
      <c r="F48" s="13">
        <f t="shared" si="0"/>
        <v>4195.2705000000005</v>
      </c>
      <c r="G48" s="24" t="s">
        <v>4</v>
      </c>
      <c r="H48" s="2"/>
    </row>
    <row r="49" spans="1:8" x14ac:dyDescent="0.25">
      <c r="A49" s="2"/>
      <c r="B49" s="78" t="s">
        <v>105</v>
      </c>
      <c r="C49" s="79">
        <v>2015</v>
      </c>
      <c r="D49" s="79">
        <v>20</v>
      </c>
      <c r="E49" s="13">
        <v>256556.72</v>
      </c>
      <c r="F49" s="13">
        <f t="shared" si="0"/>
        <v>12827.835999999999</v>
      </c>
      <c r="G49" s="24" t="s">
        <v>4</v>
      </c>
      <c r="H49" s="2"/>
    </row>
    <row r="50" spans="1:8" x14ac:dyDescent="0.25">
      <c r="A50" s="2"/>
      <c r="B50" s="78" t="s">
        <v>120</v>
      </c>
      <c r="C50" s="79">
        <v>2015</v>
      </c>
      <c r="D50" s="79">
        <v>5</v>
      </c>
      <c r="E50" s="13">
        <v>1368350</v>
      </c>
      <c r="F50" s="13">
        <f t="shared" si="0"/>
        <v>273670</v>
      </c>
      <c r="G50" s="24" t="s">
        <v>4</v>
      </c>
      <c r="H50" s="2"/>
    </row>
    <row r="51" spans="1:8" x14ac:dyDescent="0.25">
      <c r="A51" s="2"/>
      <c r="B51" s="78" t="s">
        <v>116</v>
      </c>
      <c r="C51" s="79">
        <v>2015</v>
      </c>
      <c r="D51" s="79">
        <v>20</v>
      </c>
      <c r="E51" s="13">
        <v>76674</v>
      </c>
      <c r="F51" s="13">
        <f t="shared" si="0"/>
        <v>3833.7</v>
      </c>
      <c r="G51" s="24" t="s">
        <v>4</v>
      </c>
      <c r="H51" s="2"/>
    </row>
    <row r="52" spans="1:8" x14ac:dyDescent="0.25">
      <c r="A52" s="2"/>
      <c r="B52" s="78" t="s">
        <v>123</v>
      </c>
      <c r="C52" s="79">
        <v>2015</v>
      </c>
      <c r="D52" s="79">
        <v>5</v>
      </c>
      <c r="E52" s="13">
        <v>266245.89</v>
      </c>
      <c r="F52" s="13">
        <f t="shared" si="0"/>
        <v>53249.178</v>
      </c>
      <c r="G52" s="24" t="s">
        <v>4</v>
      </c>
      <c r="H52" s="2"/>
    </row>
    <row r="53" spans="1:8" x14ac:dyDescent="0.25">
      <c r="A53" s="2"/>
      <c r="B53" s="78" t="s">
        <v>123</v>
      </c>
      <c r="C53" s="79">
        <v>2015</v>
      </c>
      <c r="D53" s="79">
        <v>5</v>
      </c>
      <c r="E53" s="13">
        <v>203857.19</v>
      </c>
      <c r="F53" s="13">
        <f t="shared" si="0"/>
        <v>40771.438000000002</v>
      </c>
      <c r="G53" s="24" t="s">
        <v>4</v>
      </c>
      <c r="H53" s="2"/>
    </row>
    <row r="54" spans="1:8" x14ac:dyDescent="0.25">
      <c r="A54" s="2"/>
      <c r="B54" s="78" t="s">
        <v>123</v>
      </c>
      <c r="C54" s="79">
        <v>2015</v>
      </c>
      <c r="D54" s="79">
        <v>5</v>
      </c>
      <c r="E54" s="13">
        <v>128438.25</v>
      </c>
      <c r="F54" s="13">
        <f t="shared" si="0"/>
        <v>25687.65</v>
      </c>
      <c r="G54" s="24" t="s">
        <v>4</v>
      </c>
      <c r="H54" s="2"/>
    </row>
    <row r="55" spans="1:8" x14ac:dyDescent="0.25">
      <c r="A55" s="2"/>
      <c r="B55" s="78" t="s">
        <v>118</v>
      </c>
      <c r="C55" s="79">
        <v>2015</v>
      </c>
      <c r="D55" s="79">
        <v>75</v>
      </c>
      <c r="E55" s="13">
        <v>257881.1</v>
      </c>
      <c r="F55" s="13">
        <f t="shared" si="0"/>
        <v>3438.4146666666666</v>
      </c>
      <c r="G55" s="24" t="s">
        <v>4</v>
      </c>
      <c r="H55" s="2"/>
    </row>
    <row r="56" spans="1:8" x14ac:dyDescent="0.25">
      <c r="A56" s="2"/>
      <c r="B56" s="78" t="s">
        <v>128</v>
      </c>
      <c r="C56" s="79">
        <v>2015</v>
      </c>
      <c r="D56" s="79">
        <v>20</v>
      </c>
      <c r="E56" s="13">
        <v>177944.79</v>
      </c>
      <c r="F56" s="13">
        <f t="shared" si="0"/>
        <v>8897.2394999999997</v>
      </c>
      <c r="G56" s="24" t="s">
        <v>4</v>
      </c>
      <c r="H56" s="2"/>
    </row>
    <row r="57" spans="1:8" x14ac:dyDescent="0.25">
      <c r="A57" s="2"/>
      <c r="B57" s="78" t="s">
        <v>123</v>
      </c>
      <c r="C57" s="79">
        <v>2015</v>
      </c>
      <c r="D57" s="79">
        <v>5</v>
      </c>
      <c r="E57" s="13">
        <v>86190</v>
      </c>
      <c r="F57" s="13">
        <f t="shared" si="0"/>
        <v>17238</v>
      </c>
      <c r="G57" s="24" t="s">
        <v>4</v>
      </c>
      <c r="H57" s="2"/>
    </row>
    <row r="58" spans="1:8" x14ac:dyDescent="0.25">
      <c r="A58" s="2"/>
      <c r="B58" s="78" t="s">
        <v>120</v>
      </c>
      <c r="C58" s="79">
        <v>2015</v>
      </c>
      <c r="D58" s="79">
        <v>5</v>
      </c>
      <c r="E58" s="13">
        <v>30039</v>
      </c>
      <c r="F58" s="13">
        <f t="shared" si="0"/>
        <v>6007.8</v>
      </c>
      <c r="G58" s="24" t="s">
        <v>4</v>
      </c>
      <c r="H58" s="2"/>
    </row>
    <row r="59" spans="1:8" x14ac:dyDescent="0.25">
      <c r="A59" s="2"/>
      <c r="B59" s="78" t="s">
        <v>123</v>
      </c>
      <c r="C59" s="79">
        <v>2015</v>
      </c>
      <c r="D59" s="79">
        <v>5</v>
      </c>
      <c r="E59" s="13">
        <v>399916.5</v>
      </c>
      <c r="F59" s="13">
        <f t="shared" si="0"/>
        <v>79983.3</v>
      </c>
      <c r="G59" s="24" t="s">
        <v>4</v>
      </c>
      <c r="H59" s="2"/>
    </row>
    <row r="60" spans="1:8" x14ac:dyDescent="0.25">
      <c r="A60" s="2"/>
      <c r="B60" s="78" t="s">
        <v>119</v>
      </c>
      <c r="C60" s="79">
        <v>2015</v>
      </c>
      <c r="D60" s="79">
        <v>10</v>
      </c>
      <c r="E60" s="13">
        <v>58140</v>
      </c>
      <c r="F60" s="13">
        <f t="shared" si="0"/>
        <v>5814</v>
      </c>
      <c r="G60" s="24" t="s">
        <v>4</v>
      </c>
      <c r="H60" s="2"/>
    </row>
    <row r="61" spans="1:8" x14ac:dyDescent="0.25">
      <c r="A61" s="2"/>
      <c r="B61" s="78" t="s">
        <v>114</v>
      </c>
      <c r="C61" s="79">
        <v>2015</v>
      </c>
      <c r="D61" s="79">
        <v>75</v>
      </c>
      <c r="E61" s="13">
        <v>100470</v>
      </c>
      <c r="F61" s="13">
        <f t="shared" si="0"/>
        <v>1339.6</v>
      </c>
      <c r="G61" s="24" t="s">
        <v>4</v>
      </c>
      <c r="H61" s="2"/>
    </row>
    <row r="62" spans="1:8" x14ac:dyDescent="0.25">
      <c r="A62" s="2"/>
      <c r="B62" s="78" t="s">
        <v>123</v>
      </c>
      <c r="C62" s="79">
        <v>2015</v>
      </c>
      <c r="D62" s="79">
        <v>5</v>
      </c>
      <c r="E62" s="13">
        <v>165227.76999999999</v>
      </c>
      <c r="F62" s="13">
        <f t="shared" si="0"/>
        <v>33045.553999999996</v>
      </c>
      <c r="G62" s="24" t="s">
        <v>4</v>
      </c>
      <c r="H62" s="2"/>
    </row>
    <row r="63" spans="1:8" x14ac:dyDescent="0.25">
      <c r="A63" s="2"/>
      <c r="B63" s="78" t="s">
        <v>129</v>
      </c>
      <c r="C63" s="79">
        <v>2015</v>
      </c>
      <c r="D63" s="79">
        <v>60</v>
      </c>
      <c r="E63" s="13">
        <v>250944.94</v>
      </c>
      <c r="F63" s="13">
        <f t="shared" si="0"/>
        <v>4182.4156666666668</v>
      </c>
      <c r="G63" s="24" t="s">
        <v>4</v>
      </c>
      <c r="H63" s="2"/>
    </row>
    <row r="64" spans="1:8" x14ac:dyDescent="0.25">
      <c r="A64" s="2"/>
      <c r="B64" s="78" t="s">
        <v>126</v>
      </c>
      <c r="C64" s="79">
        <v>2015</v>
      </c>
      <c r="D64" s="79">
        <v>20</v>
      </c>
      <c r="E64" s="13">
        <v>115124.25</v>
      </c>
      <c r="F64" s="13">
        <f t="shared" si="0"/>
        <v>5756.2124999999996</v>
      </c>
      <c r="G64" s="24" t="s">
        <v>4</v>
      </c>
      <c r="H64" s="2"/>
    </row>
    <row r="65" spans="1:8" x14ac:dyDescent="0.25">
      <c r="A65" s="2"/>
      <c r="B65" s="78" t="s">
        <v>128</v>
      </c>
      <c r="C65" s="79">
        <v>2015</v>
      </c>
      <c r="D65" s="79">
        <v>20</v>
      </c>
      <c r="E65" s="13">
        <v>95619</v>
      </c>
      <c r="F65" s="13">
        <f t="shared" si="0"/>
        <v>4780.95</v>
      </c>
      <c r="G65" s="24" t="s">
        <v>4</v>
      </c>
      <c r="H65" s="2"/>
    </row>
    <row r="66" spans="1:8" x14ac:dyDescent="0.25">
      <c r="A66" s="2"/>
      <c r="B66" s="78" t="s">
        <v>128</v>
      </c>
      <c r="C66" s="79">
        <v>2015</v>
      </c>
      <c r="D66" s="79">
        <v>20</v>
      </c>
      <c r="E66" s="13">
        <v>98450</v>
      </c>
      <c r="F66" s="13">
        <f t="shared" si="0"/>
        <v>4922.5</v>
      </c>
      <c r="G66" s="24" t="s">
        <v>4</v>
      </c>
      <c r="H66" s="2"/>
    </row>
    <row r="67" spans="1:8" x14ac:dyDescent="0.25">
      <c r="A67" s="2"/>
      <c r="B67" s="78" t="s">
        <v>123</v>
      </c>
      <c r="C67" s="79">
        <v>2015</v>
      </c>
      <c r="D67" s="79">
        <v>5</v>
      </c>
      <c r="E67" s="13">
        <v>66096</v>
      </c>
      <c r="F67" s="13">
        <f t="shared" si="0"/>
        <v>13219.2</v>
      </c>
      <c r="G67" s="24" t="s">
        <v>4</v>
      </c>
      <c r="H67" s="2"/>
    </row>
    <row r="68" spans="1:8" x14ac:dyDescent="0.25">
      <c r="A68" s="2"/>
      <c r="B68" s="78" t="s">
        <v>123</v>
      </c>
      <c r="C68" s="79">
        <v>2015</v>
      </c>
      <c r="D68" s="79">
        <v>5</v>
      </c>
      <c r="E68" s="13">
        <v>369717.6</v>
      </c>
      <c r="F68" s="13">
        <f t="shared" si="0"/>
        <v>73943.51999999999</v>
      </c>
      <c r="G68" s="24" t="s">
        <v>4</v>
      </c>
      <c r="H68" s="2"/>
    </row>
    <row r="69" spans="1:8" x14ac:dyDescent="0.25">
      <c r="A69" s="2"/>
      <c r="B69" s="78" t="s">
        <v>108</v>
      </c>
      <c r="C69" s="79">
        <v>2015</v>
      </c>
      <c r="D69" s="79">
        <v>20</v>
      </c>
      <c r="E69" s="13">
        <v>93367</v>
      </c>
      <c r="F69" s="13">
        <f t="shared" si="0"/>
        <v>4668.3500000000004</v>
      </c>
      <c r="G69" s="24" t="s">
        <v>4</v>
      </c>
      <c r="H69" s="2"/>
    </row>
    <row r="70" spans="1:8" x14ac:dyDescent="0.25">
      <c r="A70" s="2"/>
      <c r="B70" s="78" t="s">
        <v>129</v>
      </c>
      <c r="C70" s="79">
        <v>2015</v>
      </c>
      <c r="D70" s="79">
        <v>60</v>
      </c>
      <c r="E70" s="13">
        <v>100208.88</v>
      </c>
      <c r="F70" s="13">
        <f t="shared" si="0"/>
        <v>1670.1480000000001</v>
      </c>
      <c r="G70" s="24" t="s">
        <v>4</v>
      </c>
      <c r="H70" s="2"/>
    </row>
    <row r="71" spans="1:8" x14ac:dyDescent="0.25">
      <c r="A71" s="2"/>
      <c r="B71" s="78" t="s">
        <v>123</v>
      </c>
      <c r="C71" s="79">
        <v>2015</v>
      </c>
      <c r="D71" s="79">
        <v>5</v>
      </c>
      <c r="E71" s="13">
        <v>43159.6</v>
      </c>
      <c r="F71" s="13">
        <f t="shared" si="0"/>
        <v>8631.92</v>
      </c>
      <c r="G71" s="24" t="s">
        <v>4</v>
      </c>
      <c r="H71" s="2"/>
    </row>
    <row r="72" spans="1:8" x14ac:dyDescent="0.25">
      <c r="A72" s="2"/>
      <c r="B72" s="78" t="s">
        <v>130</v>
      </c>
      <c r="C72" s="79">
        <v>2015</v>
      </c>
      <c r="D72" s="79">
        <v>20</v>
      </c>
      <c r="E72" s="13">
        <v>122399.12</v>
      </c>
      <c r="F72" s="13">
        <f t="shared" si="0"/>
        <v>6119.9560000000001</v>
      </c>
      <c r="G72" s="24" t="s">
        <v>4</v>
      </c>
      <c r="H72" s="2"/>
    </row>
    <row r="73" spans="1:8" x14ac:dyDescent="0.25">
      <c r="A73" s="2"/>
      <c r="B73" s="78" t="s">
        <v>111</v>
      </c>
      <c r="C73" s="79">
        <v>2015</v>
      </c>
      <c r="D73" s="79">
        <v>20</v>
      </c>
      <c r="E73" s="13">
        <v>227192.72</v>
      </c>
      <c r="F73" s="13">
        <f t="shared" si="0"/>
        <v>11359.636</v>
      </c>
      <c r="G73" s="24" t="s">
        <v>4</v>
      </c>
      <c r="H73" s="2"/>
    </row>
    <row r="74" spans="1:8" x14ac:dyDescent="0.25">
      <c r="A74" s="2"/>
      <c r="B74" s="78" t="s">
        <v>128</v>
      </c>
      <c r="C74" s="79">
        <v>2015</v>
      </c>
      <c r="D74" s="79">
        <v>20</v>
      </c>
      <c r="E74" s="13">
        <v>125507.94</v>
      </c>
      <c r="F74" s="13">
        <f t="shared" si="0"/>
        <v>6275.3969999999999</v>
      </c>
      <c r="G74" s="24" t="s">
        <v>4</v>
      </c>
      <c r="H74" s="2"/>
    </row>
    <row r="75" spans="1:8" x14ac:dyDescent="0.25">
      <c r="A75" s="2"/>
      <c r="B75" s="78" t="s">
        <v>111</v>
      </c>
      <c r="C75" s="79">
        <v>2015</v>
      </c>
      <c r="D75" s="79">
        <v>20</v>
      </c>
      <c r="E75" s="13">
        <v>310630.40000000002</v>
      </c>
      <c r="F75" s="13">
        <f t="shared" si="0"/>
        <v>15531.52</v>
      </c>
      <c r="G75" s="24" t="s">
        <v>4</v>
      </c>
      <c r="H75" s="2"/>
    </row>
    <row r="76" spans="1:8" x14ac:dyDescent="0.25">
      <c r="A76" s="2"/>
      <c r="B76" s="78" t="s">
        <v>105</v>
      </c>
      <c r="C76" s="79">
        <v>2015</v>
      </c>
      <c r="D76" s="79">
        <v>20</v>
      </c>
      <c r="E76" s="13">
        <v>731478.44</v>
      </c>
      <c r="F76" s="13">
        <f t="shared" si="0"/>
        <v>36573.921999999999</v>
      </c>
      <c r="G76" s="24" t="s">
        <v>4</v>
      </c>
      <c r="H76" s="2"/>
    </row>
    <row r="77" spans="1:8" x14ac:dyDescent="0.25">
      <c r="A77" s="2"/>
      <c r="B77" s="78" t="s">
        <v>105</v>
      </c>
      <c r="C77" s="79">
        <v>2015</v>
      </c>
      <c r="D77" s="79">
        <v>20</v>
      </c>
      <c r="E77" s="13">
        <v>50107.5</v>
      </c>
      <c r="F77" s="13">
        <f t="shared" si="0"/>
        <v>2505.375</v>
      </c>
      <c r="G77" s="24" t="s">
        <v>4</v>
      </c>
      <c r="H77" s="2"/>
    </row>
    <row r="78" spans="1:8" x14ac:dyDescent="0.25">
      <c r="A78" s="2"/>
      <c r="B78" s="78" t="s">
        <v>111</v>
      </c>
      <c r="C78" s="79">
        <v>2015</v>
      </c>
      <c r="D78" s="79">
        <v>20</v>
      </c>
      <c r="E78" s="13">
        <v>612930.92000000004</v>
      </c>
      <c r="F78" s="13">
        <f t="shared" si="0"/>
        <v>30646.546000000002</v>
      </c>
      <c r="G78" s="24" t="s">
        <v>4</v>
      </c>
      <c r="H78" s="2"/>
    </row>
    <row r="79" spans="1:8" x14ac:dyDescent="0.25">
      <c r="A79" s="2"/>
      <c r="B79" s="78" t="s">
        <v>131</v>
      </c>
      <c r="C79" s="79">
        <v>2015</v>
      </c>
      <c r="D79" s="79">
        <v>60</v>
      </c>
      <c r="E79" s="13">
        <v>76296</v>
      </c>
      <c r="F79" s="13">
        <f t="shared" si="0"/>
        <v>1271.5999999999999</v>
      </c>
      <c r="G79" s="24" t="s">
        <v>4</v>
      </c>
      <c r="H79" s="2"/>
    </row>
    <row r="80" spans="1:8" x14ac:dyDescent="0.25">
      <c r="A80" s="2"/>
      <c r="B80" s="78" t="s">
        <v>111</v>
      </c>
      <c r="C80" s="79">
        <v>2015</v>
      </c>
      <c r="D80" s="79">
        <v>20</v>
      </c>
      <c r="E80" s="13">
        <v>497953.8</v>
      </c>
      <c r="F80" s="13">
        <f t="shared" si="0"/>
        <v>24897.69</v>
      </c>
      <c r="G80" s="24" t="s">
        <v>4</v>
      </c>
      <c r="H80" s="2"/>
    </row>
    <row r="81" spans="1:8" x14ac:dyDescent="0.25">
      <c r="A81" s="2"/>
      <c r="B81" s="78" t="s">
        <v>111</v>
      </c>
      <c r="C81" s="79">
        <v>2015</v>
      </c>
      <c r="D81" s="79">
        <v>20</v>
      </c>
      <c r="E81" s="13">
        <v>592738.14</v>
      </c>
      <c r="F81" s="13">
        <f t="shared" si="0"/>
        <v>29636.906999999999</v>
      </c>
      <c r="G81" s="24" t="s">
        <v>4</v>
      </c>
      <c r="H81" s="2"/>
    </row>
    <row r="82" spans="1:8" x14ac:dyDescent="0.25">
      <c r="A82" s="2"/>
      <c r="B82" s="78" t="s">
        <v>111</v>
      </c>
      <c r="C82" s="79">
        <v>2015</v>
      </c>
      <c r="D82" s="79">
        <v>20</v>
      </c>
      <c r="E82" s="13">
        <v>364163.04</v>
      </c>
      <c r="F82" s="13">
        <f t="shared" si="0"/>
        <v>18208.151999999998</v>
      </c>
      <c r="G82" s="24" t="s">
        <v>4</v>
      </c>
      <c r="H82" s="2"/>
    </row>
    <row r="83" spans="1:8" x14ac:dyDescent="0.25">
      <c r="A83" s="2"/>
      <c r="B83" s="78" t="s">
        <v>129</v>
      </c>
      <c r="C83" s="79">
        <v>2015</v>
      </c>
      <c r="D83" s="79">
        <v>60</v>
      </c>
      <c r="E83" s="13">
        <v>81141</v>
      </c>
      <c r="F83" s="13">
        <f t="shared" si="0"/>
        <v>1352.35</v>
      </c>
      <c r="G83" s="24" t="s">
        <v>4</v>
      </c>
      <c r="H83" s="2"/>
    </row>
    <row r="84" spans="1:8" x14ac:dyDescent="0.25">
      <c r="A84" s="2"/>
      <c r="B84" s="78" t="s">
        <v>123</v>
      </c>
      <c r="C84" s="79">
        <v>2015</v>
      </c>
      <c r="D84" s="79">
        <v>5</v>
      </c>
      <c r="E84" s="13">
        <v>123099</v>
      </c>
      <c r="F84" s="13">
        <f t="shared" si="0"/>
        <v>24619.8</v>
      </c>
      <c r="G84" s="24" t="s">
        <v>4</v>
      </c>
      <c r="H84" s="2"/>
    </row>
    <row r="85" spans="1:8" x14ac:dyDescent="0.25">
      <c r="A85" s="2"/>
      <c r="B85" s="78" t="s">
        <v>105</v>
      </c>
      <c r="C85" s="79">
        <v>2015</v>
      </c>
      <c r="D85" s="79">
        <v>20</v>
      </c>
      <c r="E85" s="13">
        <v>750329.25</v>
      </c>
      <c r="F85" s="13">
        <f t="shared" si="0"/>
        <v>37516.462500000001</v>
      </c>
      <c r="G85" s="24" t="s">
        <v>4</v>
      </c>
      <c r="H85" s="2"/>
    </row>
    <row r="86" spans="1:8" x14ac:dyDescent="0.25">
      <c r="A86" s="2"/>
      <c r="B86" s="78" t="s">
        <v>132</v>
      </c>
      <c r="C86" s="79">
        <v>2015</v>
      </c>
      <c r="D86" s="79">
        <v>5</v>
      </c>
      <c r="E86" s="13">
        <v>221056.18</v>
      </c>
      <c r="F86" s="13">
        <f t="shared" si="0"/>
        <v>44211.235999999997</v>
      </c>
      <c r="G86" s="24" t="s">
        <v>4</v>
      </c>
      <c r="H86" s="2"/>
    </row>
    <row r="87" spans="1:8" x14ac:dyDescent="0.25">
      <c r="A87" s="2"/>
      <c r="B87" s="78" t="s">
        <v>105</v>
      </c>
      <c r="C87" s="79">
        <v>2015</v>
      </c>
      <c r="D87" s="79">
        <v>20</v>
      </c>
      <c r="E87" s="13">
        <v>249154.81</v>
      </c>
      <c r="F87" s="13">
        <f t="shared" si="0"/>
        <v>12457.7405</v>
      </c>
      <c r="G87" s="24" t="s">
        <v>4</v>
      </c>
      <c r="H87" s="2"/>
    </row>
    <row r="88" spans="1:8" x14ac:dyDescent="0.25">
      <c r="A88" s="2"/>
      <c r="B88" s="78" t="s">
        <v>132</v>
      </c>
      <c r="C88" s="79">
        <v>2015</v>
      </c>
      <c r="D88" s="79">
        <v>5</v>
      </c>
      <c r="E88" s="13">
        <v>212820.96</v>
      </c>
      <c r="F88" s="13">
        <f t="shared" si="0"/>
        <v>42564.191999999995</v>
      </c>
      <c r="G88" s="24" t="s">
        <v>4</v>
      </c>
      <c r="H88" s="2"/>
    </row>
    <row r="89" spans="1:8" x14ac:dyDescent="0.25">
      <c r="A89" s="2"/>
      <c r="B89" s="78" t="s">
        <v>105</v>
      </c>
      <c r="C89" s="79">
        <v>2015</v>
      </c>
      <c r="D89" s="79">
        <v>20</v>
      </c>
      <c r="E89" s="13">
        <v>494216</v>
      </c>
      <c r="F89" s="13">
        <f t="shared" si="0"/>
        <v>24710.799999999999</v>
      </c>
      <c r="G89" s="24" t="s">
        <v>4</v>
      </c>
      <c r="H89" s="2"/>
    </row>
    <row r="90" spans="1:8" x14ac:dyDescent="0.25">
      <c r="A90" s="2"/>
      <c r="B90" s="78" t="s">
        <v>118</v>
      </c>
      <c r="C90" s="79">
        <v>2015</v>
      </c>
      <c r="D90" s="79">
        <v>75</v>
      </c>
      <c r="E90" s="13">
        <v>209236.96</v>
      </c>
      <c r="F90" s="13">
        <f t="shared" si="0"/>
        <v>2789.826133333333</v>
      </c>
      <c r="G90" s="24" t="s">
        <v>4</v>
      </c>
      <c r="H90" s="2"/>
    </row>
    <row r="91" spans="1:8" x14ac:dyDescent="0.25">
      <c r="A91" s="2"/>
      <c r="B91" s="78" t="s">
        <v>114</v>
      </c>
      <c r="C91" s="79">
        <v>2015</v>
      </c>
      <c r="D91" s="79">
        <v>75</v>
      </c>
      <c r="E91" s="13">
        <v>118422</v>
      </c>
      <c r="F91" s="13">
        <f t="shared" si="0"/>
        <v>1578.96</v>
      </c>
      <c r="G91" s="24" t="s">
        <v>4</v>
      </c>
      <c r="H91" s="2"/>
    </row>
    <row r="92" spans="1:8" x14ac:dyDescent="0.25">
      <c r="A92" s="2"/>
      <c r="B92" s="78" t="s">
        <v>108</v>
      </c>
      <c r="C92" s="79">
        <v>2015</v>
      </c>
      <c r="D92" s="79">
        <v>20</v>
      </c>
      <c r="E92" s="13">
        <v>67149.179999999993</v>
      </c>
      <c r="F92" s="13">
        <f t="shared" si="0"/>
        <v>3357.4589999999998</v>
      </c>
      <c r="G92" s="24" t="s">
        <v>4</v>
      </c>
      <c r="H92" s="2"/>
    </row>
    <row r="93" spans="1:8" x14ac:dyDescent="0.25">
      <c r="A93" s="2"/>
      <c r="B93" s="78" t="s">
        <v>120</v>
      </c>
      <c r="C93" s="79">
        <v>2015</v>
      </c>
      <c r="D93" s="79">
        <v>5</v>
      </c>
      <c r="E93" s="13">
        <v>58285</v>
      </c>
      <c r="F93" s="13">
        <f t="shared" si="0"/>
        <v>11657</v>
      </c>
      <c r="G93" s="24" t="s">
        <v>4</v>
      </c>
      <c r="H93" s="2"/>
    </row>
    <row r="94" spans="1:8" x14ac:dyDescent="0.25">
      <c r="A94" s="2"/>
      <c r="B94" s="78" t="s">
        <v>108</v>
      </c>
      <c r="C94" s="79">
        <v>2015</v>
      </c>
      <c r="D94" s="79">
        <v>20</v>
      </c>
      <c r="E94" s="13">
        <v>115426.44</v>
      </c>
      <c r="F94" s="13">
        <f t="shared" si="0"/>
        <v>5771.3220000000001</v>
      </c>
      <c r="G94" s="24" t="s">
        <v>4</v>
      </c>
      <c r="H94" s="2"/>
    </row>
    <row r="95" spans="1:8" x14ac:dyDescent="0.25">
      <c r="A95" s="2"/>
      <c r="B95" s="78" t="s">
        <v>123</v>
      </c>
      <c r="C95" s="79">
        <v>2015</v>
      </c>
      <c r="D95" s="79">
        <v>5</v>
      </c>
      <c r="E95" s="13">
        <v>43529</v>
      </c>
      <c r="F95" s="13">
        <f t="shared" si="0"/>
        <v>8705.7999999999993</v>
      </c>
      <c r="G95" s="24" t="s">
        <v>4</v>
      </c>
      <c r="H95" s="2"/>
    </row>
    <row r="96" spans="1:8" x14ac:dyDescent="0.25">
      <c r="A96" s="2"/>
      <c r="B96" s="78" t="s">
        <v>123</v>
      </c>
      <c r="C96" s="79">
        <v>2015</v>
      </c>
      <c r="D96" s="79">
        <v>5</v>
      </c>
      <c r="E96" s="13">
        <v>266683.21000000002</v>
      </c>
      <c r="F96" s="13">
        <f t="shared" si="0"/>
        <v>53336.642000000007</v>
      </c>
      <c r="G96" s="24" t="s">
        <v>4</v>
      </c>
      <c r="H96" s="2"/>
    </row>
    <row r="97" spans="1:8" x14ac:dyDescent="0.25">
      <c r="A97" s="2"/>
      <c r="B97" s="78" t="s">
        <v>123</v>
      </c>
      <c r="C97" s="79">
        <v>2015</v>
      </c>
      <c r="D97" s="79">
        <v>5</v>
      </c>
      <c r="E97" s="13">
        <v>663687.76</v>
      </c>
      <c r="F97" s="13">
        <f t="shared" si="0"/>
        <v>132737.552</v>
      </c>
      <c r="G97" s="24" t="s">
        <v>4</v>
      </c>
      <c r="H97" s="2"/>
    </row>
    <row r="98" spans="1:8" x14ac:dyDescent="0.25">
      <c r="A98" s="2"/>
      <c r="B98" s="78" t="s">
        <v>116</v>
      </c>
      <c r="C98" s="79">
        <v>2015</v>
      </c>
      <c r="D98" s="79">
        <v>20</v>
      </c>
      <c r="E98" s="13">
        <v>145626.74</v>
      </c>
      <c r="F98" s="13">
        <f t="shared" si="0"/>
        <v>7281.3369999999995</v>
      </c>
      <c r="G98" s="24" t="s">
        <v>4</v>
      </c>
      <c r="H98" s="2"/>
    </row>
    <row r="99" spans="1:8" x14ac:dyDescent="0.25">
      <c r="A99" s="2"/>
      <c r="B99" s="78" t="s">
        <v>105</v>
      </c>
      <c r="C99" s="79">
        <v>2015</v>
      </c>
      <c r="D99" s="79">
        <v>20</v>
      </c>
      <c r="E99" s="13">
        <v>33476.400000000001</v>
      </c>
      <c r="F99" s="13">
        <f t="shared" si="0"/>
        <v>1673.8200000000002</v>
      </c>
      <c r="G99" s="24" t="s">
        <v>4</v>
      </c>
      <c r="H99" s="2"/>
    </row>
    <row r="100" spans="1:8" x14ac:dyDescent="0.25">
      <c r="A100" s="2"/>
      <c r="B100" s="78" t="s">
        <v>105</v>
      </c>
      <c r="C100" s="79">
        <v>2015</v>
      </c>
      <c r="D100" s="79">
        <v>20</v>
      </c>
      <c r="E100" s="13">
        <v>45629.8</v>
      </c>
      <c r="F100" s="13">
        <f t="shared" si="0"/>
        <v>2281.4900000000002</v>
      </c>
      <c r="G100" s="24" t="s">
        <v>4</v>
      </c>
      <c r="H100" s="2"/>
    </row>
    <row r="101" spans="1:8" x14ac:dyDescent="0.25">
      <c r="A101" s="2"/>
      <c r="B101" s="78" t="s">
        <v>133</v>
      </c>
      <c r="C101" s="79">
        <v>2015</v>
      </c>
      <c r="D101" s="79">
        <v>60</v>
      </c>
      <c r="E101" s="13">
        <v>21140</v>
      </c>
      <c r="F101" s="13">
        <f t="shared" si="0"/>
        <v>352.33333333333331</v>
      </c>
      <c r="G101" s="24" t="s">
        <v>4</v>
      </c>
      <c r="H101" s="2"/>
    </row>
    <row r="102" spans="1:8" x14ac:dyDescent="0.25">
      <c r="A102" s="2"/>
      <c r="B102" s="78" t="s">
        <v>133</v>
      </c>
      <c r="C102" s="79">
        <v>2015</v>
      </c>
      <c r="D102" s="79">
        <v>60</v>
      </c>
      <c r="E102" s="13">
        <v>18300</v>
      </c>
      <c r="F102" s="13">
        <f t="shared" si="0"/>
        <v>305</v>
      </c>
      <c r="G102" s="24" t="s">
        <v>4</v>
      </c>
      <c r="H102" s="2"/>
    </row>
    <row r="103" spans="1:8" x14ac:dyDescent="0.25">
      <c r="A103" s="2"/>
      <c r="B103" s="78" t="s">
        <v>133</v>
      </c>
      <c r="C103" s="79">
        <v>2015</v>
      </c>
      <c r="D103" s="79">
        <v>60</v>
      </c>
      <c r="E103" s="13">
        <v>150440</v>
      </c>
      <c r="F103" s="13">
        <f t="shared" si="0"/>
        <v>2507.3333333333335</v>
      </c>
      <c r="G103" s="24" t="s">
        <v>4</v>
      </c>
      <c r="H103" s="2"/>
    </row>
    <row r="104" spans="1:8" x14ac:dyDescent="0.25">
      <c r="A104" s="2"/>
      <c r="B104" s="78" t="s">
        <v>116</v>
      </c>
      <c r="C104" s="79">
        <v>2015</v>
      </c>
      <c r="D104" s="79">
        <v>20</v>
      </c>
      <c r="E104" s="13">
        <v>302587.5</v>
      </c>
      <c r="F104" s="13">
        <f t="shared" si="0"/>
        <v>15129.375</v>
      </c>
      <c r="G104" s="24" t="s">
        <v>4</v>
      </c>
      <c r="H104" s="2"/>
    </row>
    <row r="105" spans="1:8" x14ac:dyDescent="0.25">
      <c r="A105" s="2"/>
      <c r="B105" s="78" t="s">
        <v>109</v>
      </c>
      <c r="C105" s="79">
        <v>2015</v>
      </c>
      <c r="D105" s="79">
        <v>10</v>
      </c>
      <c r="E105" s="13">
        <v>216349</v>
      </c>
      <c r="F105" s="13">
        <f t="shared" si="0"/>
        <v>21634.9</v>
      </c>
      <c r="G105" s="24" t="s">
        <v>4</v>
      </c>
      <c r="H105" s="2"/>
    </row>
    <row r="106" spans="1:8" x14ac:dyDescent="0.25">
      <c r="A106" s="2"/>
      <c r="B106" s="78" t="s">
        <v>109</v>
      </c>
      <c r="C106" s="79">
        <v>2015</v>
      </c>
      <c r="D106" s="79">
        <v>10</v>
      </c>
      <c r="E106" s="13">
        <v>466481</v>
      </c>
      <c r="F106" s="13">
        <f t="shared" si="0"/>
        <v>46648.1</v>
      </c>
      <c r="G106" s="24" t="s">
        <v>4</v>
      </c>
      <c r="H106" s="2"/>
    </row>
    <row r="107" spans="1:8" x14ac:dyDescent="0.25">
      <c r="A107" s="2"/>
      <c r="B107" s="54" t="s">
        <v>134</v>
      </c>
      <c r="C107" s="55"/>
      <c r="D107" s="55"/>
      <c r="E107" s="56"/>
      <c r="F107" s="22">
        <f>SUM(F10:F106)</f>
        <v>7907250.3642666657</v>
      </c>
      <c r="G107" s="23" t="s">
        <v>4</v>
      </c>
      <c r="H107" s="2"/>
    </row>
    <row r="108" spans="1:8" x14ac:dyDescent="0.25">
      <c r="A108" s="2"/>
      <c r="B108" s="2"/>
      <c r="C108" s="2"/>
      <c r="D108" s="2"/>
      <c r="E108" s="2"/>
      <c r="F108" s="2"/>
      <c r="G108" s="2"/>
      <c r="H108" s="2"/>
    </row>
    <row r="109" spans="1:8" x14ac:dyDescent="0.25">
      <c r="A109" s="2"/>
      <c r="B109" s="2"/>
      <c r="C109" s="2"/>
      <c r="D109" s="2"/>
      <c r="E109" s="2"/>
      <c r="F109" s="2"/>
      <c r="G109" s="2"/>
      <c r="H109" s="2"/>
    </row>
    <row r="110" spans="1:8" x14ac:dyDescent="0.25">
      <c r="A110" s="2"/>
      <c r="B110" s="2"/>
      <c r="C110" s="2"/>
      <c r="D110" s="2"/>
      <c r="E110" s="2"/>
      <c r="F110" s="2"/>
      <c r="G110" s="2"/>
      <c r="H110" s="2"/>
    </row>
    <row r="111" spans="1:8" x14ac:dyDescent="0.25">
      <c r="A111" s="2"/>
      <c r="B111" s="2"/>
      <c r="C111" s="2"/>
      <c r="D111" s="2"/>
      <c r="E111" s="2"/>
      <c r="F111" s="2"/>
      <c r="G111" s="2"/>
      <c r="H111" s="2"/>
    </row>
    <row r="112" spans="1:8" x14ac:dyDescent="0.25">
      <c r="A112" s="8"/>
      <c r="B112" s="8"/>
      <c r="C112" s="8"/>
      <c r="D112" s="8"/>
      <c r="E112" s="8"/>
      <c r="F112" s="8"/>
      <c r="G112" s="8"/>
      <c r="H112" s="8"/>
    </row>
    <row r="113" spans="1:8" x14ac:dyDescent="0.25">
      <c r="A113" s="8"/>
      <c r="B113" s="8"/>
      <c r="C113" s="8"/>
      <c r="D113" s="8"/>
      <c r="E113" s="8"/>
      <c r="F113" s="8"/>
      <c r="G113" s="8"/>
      <c r="H113" s="8"/>
    </row>
    <row r="114" spans="1:8" x14ac:dyDescent="0.25">
      <c r="A114" s="8"/>
      <c r="B114" s="8"/>
      <c r="C114" s="8"/>
      <c r="D114" s="8"/>
      <c r="E114" s="8"/>
      <c r="F114" s="8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  <row r="123" spans="1:8" x14ac:dyDescent="0.25">
      <c r="A123" s="8"/>
      <c r="B123" s="8"/>
      <c r="C123" s="8"/>
      <c r="D123" s="8"/>
      <c r="E123" s="8"/>
      <c r="F123" s="8"/>
      <c r="G123" s="8"/>
      <c r="H123" s="8"/>
    </row>
    <row r="124" spans="1:8" x14ac:dyDescent="0.25">
      <c r="A124" s="8"/>
      <c r="B124" s="8"/>
      <c r="C124" s="8"/>
      <c r="D124" s="8"/>
      <c r="E124" s="8"/>
      <c r="F124" s="8"/>
      <c r="G124" s="8"/>
      <c r="H124" s="8"/>
    </row>
    <row r="125" spans="1:8" x14ac:dyDescent="0.25">
      <c r="A125" s="8"/>
      <c r="B125" s="8"/>
      <c r="C125" s="8"/>
      <c r="D125" s="8"/>
      <c r="E125" s="8"/>
      <c r="F125" s="8"/>
      <c r="G125" s="8"/>
      <c r="H125" s="8"/>
    </row>
    <row r="126" spans="1:8" x14ac:dyDescent="0.25">
      <c r="A126" s="8"/>
      <c r="B126" s="8"/>
      <c r="C126" s="8"/>
      <c r="D126" s="8"/>
      <c r="E126" s="8"/>
      <c r="F126" s="8"/>
      <c r="G126" s="8"/>
      <c r="H126" s="8"/>
    </row>
    <row r="127" spans="1:8" x14ac:dyDescent="0.25">
      <c r="A127" s="8"/>
      <c r="B127" s="8"/>
      <c r="C127" s="8"/>
      <c r="D127" s="8"/>
      <c r="E127" s="8"/>
      <c r="F127" s="8"/>
      <c r="G127" s="8"/>
      <c r="H127" s="8"/>
    </row>
    <row r="128" spans="1:8" x14ac:dyDescent="0.25">
      <c r="A128" s="8"/>
      <c r="B128" s="8"/>
      <c r="C128" s="8"/>
      <c r="D128" s="8"/>
      <c r="E128" s="8"/>
      <c r="F128" s="8"/>
      <c r="G128" s="8"/>
      <c r="H128" s="8"/>
    </row>
    <row r="129" spans="1:8" x14ac:dyDescent="0.25">
      <c r="A129" s="8"/>
      <c r="B129" s="8"/>
      <c r="C129" s="8"/>
      <c r="D129" s="8"/>
      <c r="E129" s="8"/>
      <c r="F129" s="8"/>
      <c r="G129" s="8"/>
      <c r="H129" s="8"/>
    </row>
    <row r="130" spans="1:8" x14ac:dyDescent="0.25">
      <c r="A130" s="8"/>
      <c r="B130" s="8"/>
      <c r="C130" s="8"/>
      <c r="D130" s="8"/>
      <c r="E130" s="8"/>
      <c r="F130" s="8"/>
      <c r="G130" s="8"/>
      <c r="H130" s="8"/>
    </row>
    <row r="131" spans="1:8" x14ac:dyDescent="0.25">
      <c r="A131" s="8"/>
      <c r="B131" s="8"/>
      <c r="C131" s="8"/>
      <c r="D131" s="8"/>
      <c r="E131" s="8"/>
      <c r="F131" s="8"/>
      <c r="G131" s="8"/>
      <c r="H131" s="8"/>
    </row>
    <row r="132" spans="1:8" x14ac:dyDescent="0.25">
      <c r="A132" s="8"/>
      <c r="B132" s="8"/>
      <c r="C132" s="8"/>
      <c r="D132" s="8"/>
      <c r="E132" s="8"/>
      <c r="F132" s="8"/>
      <c r="G132" s="8"/>
      <c r="H132" s="8"/>
    </row>
    <row r="133" spans="1:8" x14ac:dyDescent="0.25">
      <c r="A133" s="8"/>
      <c r="B133" s="8"/>
      <c r="C133" s="8"/>
      <c r="D133" s="8"/>
      <c r="E133" s="8"/>
      <c r="F133" s="8"/>
      <c r="G133" s="8"/>
      <c r="H133" s="8"/>
    </row>
    <row r="134" spans="1:8" x14ac:dyDescent="0.25">
      <c r="A134" s="8"/>
      <c r="B134" s="8"/>
      <c r="C134" s="8"/>
      <c r="D134" s="8"/>
      <c r="E134" s="8"/>
      <c r="F134" s="8"/>
      <c r="G134" s="8"/>
      <c r="H134" s="8"/>
    </row>
    <row r="135" spans="1:8" x14ac:dyDescent="0.25">
      <c r="A135" s="8"/>
      <c r="B135" s="8"/>
      <c r="C135" s="8"/>
      <c r="D135" s="8"/>
      <c r="E135" s="8"/>
      <c r="F135" s="8"/>
      <c r="G135" s="8"/>
      <c r="H135" s="8"/>
    </row>
    <row r="136" spans="1:8" x14ac:dyDescent="0.25">
      <c r="A136" s="8"/>
      <c r="B136" s="8"/>
      <c r="C136" s="8"/>
      <c r="D136" s="8"/>
      <c r="E136" s="8"/>
      <c r="F136" s="8"/>
      <c r="G136" s="8"/>
      <c r="H136" s="8"/>
    </row>
    <row r="137" spans="1:8" x14ac:dyDescent="0.25">
      <c r="A137" s="8"/>
      <c r="B137" s="8"/>
      <c r="C137" s="8"/>
      <c r="D137" s="8"/>
      <c r="E137" s="8"/>
      <c r="F137" s="8"/>
      <c r="G137" s="8"/>
      <c r="H137" s="8"/>
    </row>
    <row r="138" spans="1:8" x14ac:dyDescent="0.25">
      <c r="A138" s="8"/>
      <c r="B138" s="8"/>
      <c r="C138" s="8"/>
      <c r="D138" s="8"/>
      <c r="E138" s="8"/>
      <c r="F138" s="8"/>
      <c r="G138" s="8"/>
      <c r="H138" s="8"/>
    </row>
    <row r="139" spans="1:8" x14ac:dyDescent="0.25">
      <c r="A139" s="8"/>
      <c r="B139" s="8"/>
      <c r="C139" s="8"/>
      <c r="D139" s="8"/>
      <c r="E139" s="8"/>
      <c r="F139" s="8"/>
      <c r="G139" s="8"/>
      <c r="H139" s="8"/>
    </row>
  </sheetData>
  <sheetProtection password="DFE9" sheet="1" objects="1" scenarios="1"/>
  <mergeCells count="4">
    <mergeCell ref="B107:E10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59771181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40241800</v>
      </c>
      <c r="H10" s="24" t="s">
        <v>4</v>
      </c>
      <c r="I10" s="2"/>
    </row>
    <row r="11" spans="1:9" x14ac:dyDescent="0.25">
      <c r="A11" s="2"/>
      <c r="B11" s="54" t="s">
        <v>76</v>
      </c>
      <c r="C11" s="55"/>
      <c r="D11" s="55"/>
      <c r="E11" s="55"/>
      <c r="F11" s="56"/>
      <c r="G11" s="22">
        <f>G9-G10</f>
        <v>19529381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7492339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6550000</v>
      </c>
      <c r="H16" s="24" t="s">
        <v>4</v>
      </c>
      <c r="I16" s="2"/>
    </row>
    <row r="17" spans="1:9" x14ac:dyDescent="0.25">
      <c r="A17" s="2"/>
      <c r="B17" s="54" t="s">
        <v>80</v>
      </c>
      <c r="C17" s="55"/>
      <c r="D17" s="55"/>
      <c r="E17" s="55"/>
      <c r="F17" s="56"/>
      <c r="G17" s="22">
        <f>G15-G16</f>
        <v>942339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1974177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2400000</v>
      </c>
      <c r="H22" s="24" t="s">
        <v>4</v>
      </c>
      <c r="I22" s="2"/>
    </row>
    <row r="23" spans="1:9" x14ac:dyDescent="0.25">
      <c r="A23" s="2"/>
      <c r="B23" s="54" t="s">
        <v>89</v>
      </c>
      <c r="C23" s="55"/>
      <c r="D23" s="55"/>
      <c r="E23" s="55"/>
      <c r="F23" s="56"/>
      <c r="G23" s="22">
        <f>G21-G22</f>
        <v>-425823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19539750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10734667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2015'!F107</f>
        <v>7907250.3642666657</v>
      </c>
      <c r="H29" s="24" t="s">
        <v>4</v>
      </c>
      <c r="I29" s="2"/>
    </row>
    <row r="30" spans="1:9" x14ac:dyDescent="0.25">
      <c r="A30" s="2"/>
      <c r="B30" s="54" t="s">
        <v>81</v>
      </c>
      <c r="C30" s="55"/>
      <c r="D30" s="55"/>
      <c r="E30" s="55"/>
      <c r="F30" s="56"/>
      <c r="G30" s="22">
        <f>G29-G27+G29-G28</f>
        <v>-14459916.271466669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371569085</v>
      </c>
      <c r="H9" s="70" t="s">
        <v>4</v>
      </c>
      <c r="I9" s="2"/>
    </row>
    <row r="10" spans="1:9" x14ac:dyDescent="0.25">
      <c r="A10" s="2"/>
      <c r="B10" s="54" t="s">
        <v>42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43</v>
      </c>
      <c r="C11" s="59"/>
      <c r="D11" s="60"/>
      <c r="E11" s="13">
        <v>71037883</v>
      </c>
      <c r="F11" s="24" t="s">
        <v>4</v>
      </c>
      <c r="G11" s="21"/>
      <c r="H11" s="84"/>
      <c r="I11" s="2"/>
    </row>
    <row r="12" spans="1:9" x14ac:dyDescent="0.25">
      <c r="A12" s="2"/>
      <c r="B12" s="58" t="s">
        <v>44</v>
      </c>
      <c r="C12" s="59"/>
      <c r="D12" s="60"/>
      <c r="E12" s="13">
        <v>39890492</v>
      </c>
      <c r="F12" s="24" t="s">
        <v>4</v>
      </c>
      <c r="G12" s="16"/>
      <c r="H12" s="85"/>
      <c r="I12" s="2"/>
    </row>
    <row r="13" spans="1:9" x14ac:dyDescent="0.25">
      <c r="A13" s="2"/>
      <c r="B13" s="58" t="s">
        <v>45</v>
      </c>
      <c r="C13" s="59"/>
      <c r="D13" s="60"/>
      <c r="E13" s="13">
        <v>15731292</v>
      </c>
      <c r="F13" s="24" t="s">
        <v>4</v>
      </c>
      <c r="G13" s="16"/>
      <c r="H13" s="85"/>
      <c r="I13" s="2"/>
    </row>
    <row r="14" spans="1:9" x14ac:dyDescent="0.25">
      <c r="A14" s="2"/>
      <c r="B14" s="58" t="s">
        <v>46</v>
      </c>
      <c r="C14" s="59"/>
      <c r="D14" s="60"/>
      <c r="E14" s="13">
        <v>34132500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160792167</v>
      </c>
      <c r="F15" s="70" t="s">
        <v>4</v>
      </c>
      <c r="G15" s="16"/>
      <c r="H15" s="85"/>
      <c r="I15" s="2"/>
    </row>
    <row r="16" spans="1:9" x14ac:dyDescent="0.25">
      <c r="A16" s="2"/>
      <c r="B16" s="58" t="s">
        <v>48</v>
      </c>
      <c r="C16" s="59"/>
      <c r="D16" s="60"/>
      <c r="E16" s="13">
        <v>0</v>
      </c>
      <c r="F16" s="24" t="s">
        <v>4</v>
      </c>
      <c r="G16" s="16"/>
      <c r="H16" s="85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0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-6176271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-131537707.84</v>
      </c>
      <c r="F21" s="24" t="s">
        <v>4</v>
      </c>
      <c r="G21" s="16"/>
      <c r="H21" s="85"/>
      <c r="I21" s="2"/>
    </row>
    <row r="22" spans="1:9" x14ac:dyDescent="0.25">
      <c r="A22" s="2"/>
      <c r="B22" s="58" t="s">
        <v>54</v>
      </c>
      <c r="C22" s="59"/>
      <c r="D22" s="60"/>
      <c r="E22" s="13">
        <v>-14959215.16</v>
      </c>
      <c r="F22" s="24" t="s">
        <v>4</v>
      </c>
      <c r="G22" s="16"/>
      <c r="H22" s="85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-152673194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8118973</v>
      </c>
      <c r="F28" s="70" t="s">
        <v>4</v>
      </c>
      <c r="G28" s="1">
        <f>IF(E28&lt;0,0,-E28)</f>
        <v>-8118973</v>
      </c>
      <c r="H28" s="70" t="s">
        <v>4</v>
      </c>
      <c r="I28" s="2"/>
    </row>
    <row r="29" spans="1:9" x14ac:dyDescent="0.25">
      <c r="A29" s="2"/>
      <c r="B29" s="54" t="s">
        <v>61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135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51" t="s">
        <v>136</v>
      </c>
      <c r="C32" s="52"/>
      <c r="D32" s="53"/>
      <c r="E32" s="13">
        <v>372846356</v>
      </c>
      <c r="F32" s="24" t="s">
        <v>4</v>
      </c>
      <c r="G32" s="21"/>
      <c r="H32" s="84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3453908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376300264</v>
      </c>
      <c r="F35" s="70" t="s">
        <v>4</v>
      </c>
      <c r="G35" s="19">
        <f>-E35</f>
        <v>-376300264</v>
      </c>
      <c r="H35" s="70" t="s">
        <v>4</v>
      </c>
      <c r="I35" s="2"/>
    </row>
    <row r="36" spans="1:9" x14ac:dyDescent="0.25">
      <c r="A36" s="2"/>
      <c r="B36" s="54" t="s">
        <v>40</v>
      </c>
      <c r="C36" s="55"/>
      <c r="D36" s="55"/>
      <c r="E36" s="55"/>
      <c r="F36" s="56"/>
      <c r="G36" s="22">
        <f>$G$9+$G$28+$G$30+$G$35</f>
        <v>-12850152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2018-08-10T09:08:55Z</dcterms:modified>
</cp:coreProperties>
</file>