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4" i="16" l="1"/>
  <c r="E3" i="16"/>
  <c r="F3" i="16"/>
  <c r="G3" i="16"/>
  <c r="J3" i="16" l="1"/>
  <c r="F3" i="17"/>
  <c r="G3" i="17"/>
  <c r="E4" i="16" l="1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6" i="16"/>
  <c r="G5" i="16"/>
  <c r="G5" i="17"/>
  <c r="F4" i="17"/>
  <c r="E5" i="17"/>
  <c r="G4" i="17"/>
  <c r="E4" i="17"/>
  <c r="F5" i="17"/>
  <c r="F6" i="16"/>
  <c r="E5" i="16"/>
  <c r="J3" i="24"/>
  <c r="E6" i="16"/>
  <c r="F5" i="16"/>
  <c r="I3" i="16" s="1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<sst xmlns="http://schemas.openxmlformats.org/spreadsheetml/2006/main" count="114" uniqueCount="76">
  <si>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</si>
  <si>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</si>
  <si>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</si>
  <si>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</si>
  <si>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</si>
  <si>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</si>
  <si>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</si>
  <si>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</si>
  <si>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</si>
  <si>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</si>
  <si>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</si>
  <si>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</si>
  <si>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</si>
  <si>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</si>
  <si>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</si>
  <si>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</si>
  <si>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</si>
  <si>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</si>
  <si>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</si>
  <si>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</si>
  <si>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</si>
  <si>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</si>
  <si>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</si>
  <si>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>Badesikring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</si>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</sst>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42038628.945982657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1271997.9072133333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148974.37919999997</v>
      </c>
      <c r="C4" t="s">
        <v>11</v>
      </c>
    </row>
    <row r="5" spans="1:3" s="26" customFormat="1" x14ac:dyDescent="0.25">
      <c r="A5" s="3" t="s">
        <v>12</v>
      </c>
      <c r="B5" s="48">
        <f>SUM(B2:B4)</f>
        <v>43459601.232395984</v>
      </c>
      <c r="C5" s="62" t="s">
        <v>11</v>
      </c>
    </row>
    <row r="6" spans="1:3" x14ac:dyDescent="0.25">
      <c r="A6" s="47" t="s">
        <v>0</v>
      </c>
      <c r="B6" s="38">
        <f>Investeringer!E3</f>
        <v>47679766.898188092</v>
      </c>
      <c r="C6" s="23" t="s">
        <v>11</v>
      </c>
    </row>
    <row r="7" spans="1:3" x14ac:dyDescent="0.25">
      <c r="A7" s="4" t="s">
        <v>1</v>
      </c>
      <c r="B7" s="35">
        <f>Investeringer!F3</f>
        <v>10869608.78772966</v>
      </c>
      <c r="C7" t="s">
        <v>11</v>
      </c>
    </row>
    <row r="8" spans="1:3" x14ac:dyDescent="0.25">
      <c r="A8" s="4" t="s">
        <v>2</v>
      </c>
      <c r="B8" s="35">
        <f>Investeringer!G3</f>
        <v>3571500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41000</v>
      </c>
      <c r="C9" t="s">
        <v>11</v>
      </c>
    </row>
    <row r="10" spans="1:3" s="22" customFormat="1" x14ac:dyDescent="0.25">
      <c r="A10" s="3" t="s">
        <v>49</v>
      </c>
      <c r="B10" s="48">
        <f>SUM(B6:B9)</f>
        <v>62161875.68591775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4131504</v>
      </c>
      <c r="C11" t="s">
        <v>11</v>
      </c>
    </row>
    <row r="12" spans="1:3" s="22" customFormat="1" x14ac:dyDescent="0.25">
      <c r="A12" s="3" t="s">
        <v>70</v>
      </c>
      <c r="B12" s="48">
        <f>SUM(B11:B11)</f>
        <v>4131504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109752980.91831374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110724485.7696276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44330945</v>
      </c>
      <c r="C2" s="49">
        <v>0</v>
      </c>
      <c r="D2" s="49">
        <f>B2+C2</f>
        <v>44330945</v>
      </c>
      <c r="E2" s="50">
        <f>D2</f>
        <v>44330945</v>
      </c>
      <c r="F2" s="49">
        <v>43093445.274997577</v>
      </c>
      <c r="G2" s="49">
        <v>0</v>
      </c>
      <c r="H2" s="49">
        <f>F2-G2</f>
        <v>43093445.274997577</v>
      </c>
      <c r="I2" s="49">
        <f>AVERAGEIF(E2:E4,"&lt;&gt;0")</f>
        <v>42038628.945982657</v>
      </c>
      <c r="J2" s="49">
        <v>33499792.794750746</v>
      </c>
      <c r="K2" s="39">
        <f>IF(H2&gt;I2,IF(I2&gt;J2,I2,J2),H2)</f>
        <v>42038628.945982657</v>
      </c>
    </row>
    <row r="3" spans="1:11" s="23" customFormat="1" x14ac:dyDescent="0.25">
      <c r="A3" s="28">
        <v>2014</v>
      </c>
      <c r="B3" s="49">
        <v>41342583</v>
      </c>
      <c r="C3" s="49"/>
      <c r="D3" s="49">
        <f t="shared" ref="D3:D4" si="0">B3+C3</f>
        <v>41342583</v>
      </c>
      <c r="E3" s="50">
        <f>D3*Pristalsregulering!C7</f>
        <v>41375657.066399999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39780279</v>
      </c>
      <c r="C4" s="49"/>
      <c r="D4" s="49">
        <f t="shared" si="0"/>
        <v>39780279</v>
      </c>
      <c r="E4" s="50">
        <f>D4*Pristalsregulering!$C$6*Pristalsregulering!$C$7</f>
        <v>40409284.771547988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38" max="38" width="9.140625" hidden="1"/>
    <col min="48" max="48" width="9.140625" hidden="1"/>
    <col min="74" max="74" width="9.140625" hidden="1"/>
    <col min="79" max="79" width="9.140625" hidden="1"/>
    <col min="89" max="89" width="9.140625" hidden="1"/>
    <col min="115" max="115" width="9.140625" hidden="1"/>
    <col min="122" max="122" width="9.140625" hidden="1"/>
    <col min="148" max="148" width="9.140625" hidden="1"/>
    <col min="151" max="151" width="9.140625" hidden="1"/>
    <col min="158" max="158" width="9.140625" hidden="1"/>
    <col min="184" max="184" width="9.140625" hidden="1"/>
    <col min="189" max="189" width="9.140625" hidden="1"/>
    <col min="192" max="192" width="9.140625" hidden="1"/>
    <col min="199" max="199" width="9.140625" hidden="1"/>
    <col min="225" max="225" width="9.140625" hidden="1"/>
    <col min="232" max="232" width="9.140625" hidden="1"/>
    <col min="258" max="258" width="9.140625" hidden="1"/>
    <col min="261" max="261" width="9.140625" hidden="1"/>
    <col min="268" max="268" width="9.140625" hidden="1"/>
    <col min="294" max="294" width="9.140625" hidden="1"/>
    <col min="299" max="299" width="9.140625" hidden="1"/>
    <col min="302" max="302" width="9.140625" hidden="1"/>
    <col min="309" max="309" width="9.140625" hidden="1"/>
    <col min="335" max="335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/>
      <c r="C3" s="72"/>
      <c r="D3" s="72">
        <v>1000000</v>
      </c>
      <c r="E3" s="45">
        <f>B3</f>
        <v>0</v>
      </c>
      <c r="F3" s="35">
        <f>C3</f>
        <v>0</v>
      </c>
      <c r="G3" s="35">
        <f>D3</f>
        <v>1000000</v>
      </c>
      <c r="H3" s="45">
        <f>IF(E4=0,0,AVERAGEIF(E4:E6,"&lt;&gt;0"))+E3</f>
        <v>152737.07921333332</v>
      </c>
      <c r="I3" s="38">
        <f>IF(F4=0,0,AVERAGEIF(F4:F6,"&lt;&gt;0"))+F3</f>
        <v>119260.82799999999</v>
      </c>
      <c r="J3" s="38">
        <f>IF(G4=0,0,AVERAGEIF(G4:G6,"&lt;&gt;0"))+G3</f>
        <v>1000000</v>
      </c>
      <c r="K3" s="57">
        <f>SUM(H3:J3)</f>
        <v>1271997.9072133333</v>
      </c>
    </row>
    <row r="4" spans="1:11" x14ac:dyDescent="0.25">
      <c r="A4" s="28">
        <v>2015</v>
      </c>
      <c r="B4" s="35">
        <v>205900</v>
      </c>
      <c r="C4" s="35">
        <v>131366</v>
      </c>
      <c r="D4" s="35"/>
      <c r="E4" s="45">
        <f>B4</f>
        <v>205900</v>
      </c>
      <c r="F4" s="35">
        <f>C4</f>
        <v>131366</v>
      </c>
      <c r="G4" s="35">
        <f>D4</f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111867</v>
      </c>
      <c r="C5" s="35">
        <v>107070</v>
      </c>
      <c r="D5" s="35"/>
      <c r="E5" s="45">
        <f>B5*Pristalsregulering!$C$7</f>
        <v>111956.49359999999</v>
      </c>
      <c r="F5" s="35">
        <f>C5*Pristalsregulering!$C$7</f>
        <v>107155.65599999999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>
        <v>138170</v>
      </c>
      <c r="C6" s="35"/>
      <c r="D6" s="35"/>
      <c r="E6" s="45">
        <f>B6*Pristalsregulering!$C$7*Pristalsregulering!$C$6</f>
        <v>140354.74403999999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15000</v>
      </c>
      <c r="C3" s="42">
        <v>155280</v>
      </c>
      <c r="D3" s="42">
        <v>0</v>
      </c>
      <c r="E3" s="41">
        <f>B3</f>
        <v>15000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148974.37919999997</v>
      </c>
    </row>
    <row r="4" spans="1:8" x14ac:dyDescent="0.25">
      <c r="A4" s="31">
        <v>2014</v>
      </c>
      <c r="B4" s="41">
        <v>22000</v>
      </c>
      <c r="C4" s="42">
        <v>117600</v>
      </c>
      <c r="D4" s="42">
        <v>0</v>
      </c>
      <c r="E4" s="41">
        <f>B4*Pristalsregulering!$C$7</f>
        <v>22017.599999999999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22000</v>
      </c>
      <c r="C5" s="42">
        <v>112800</v>
      </c>
      <c r="D5" s="42">
        <v>0</v>
      </c>
      <c r="E5" s="41">
        <f>B5*Pristalsregulering!$C$7*Pristalsregulering!$C$6</f>
        <v>22347.863999999998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43795179.776869968</v>
      </c>
      <c r="C3" s="38">
        <v>10601864.753333334</v>
      </c>
      <c r="D3" s="40">
        <v>3571500</v>
      </c>
      <c r="E3" s="35">
        <f>B3*Pristalsregulering!C2*Pristalsregulering!C3*Pristalsregulering!C4*Pristalsregulering!C5*Pristalsregulering!C6*Pristalsregulering!C7</f>
        <v>47679766.898188092</v>
      </c>
      <c r="F3" s="35">
        <v>10869608.78772966</v>
      </c>
      <c r="G3" s="35">
        <f>D3</f>
        <v>3571500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41000</v>
      </c>
      <c r="D3" s="38">
        <v>0</v>
      </c>
      <c r="E3" s="40">
        <v>0</v>
      </c>
      <c r="F3" s="38">
        <f>B3</f>
        <v>0</v>
      </c>
      <c r="G3" s="38">
        <f>C3</f>
        <v>41000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41000</v>
      </c>
      <c r="L3" s="43">
        <f>AVERAGE(H3:H5)+AVERAGE(I3:I5)</f>
        <v>0</v>
      </c>
      <c r="M3" s="44">
        <f>SUM(J3:L3)</f>
        <v>41000</v>
      </c>
      <c r="N3" s="23"/>
    </row>
    <row r="4" spans="1:14" x14ac:dyDescent="0.25">
      <c r="A4" s="28">
        <v>2014</v>
      </c>
      <c r="B4" s="45">
        <v>0</v>
      </c>
      <c r="C4" s="38">
        <v>44978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45013.982399999994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12183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12375.637595999997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108561</v>
      </c>
      <c r="E2" s="42">
        <v>24981</v>
      </c>
      <c r="F2" s="42">
        <v>1547210</v>
      </c>
      <c r="G2" s="42">
        <v>0</v>
      </c>
      <c r="H2" s="42">
        <v>2418229</v>
      </c>
      <c r="I2" s="42">
        <v>0</v>
      </c>
      <c r="J2" s="42"/>
      <c r="K2" s="42"/>
      <c r="L2" s="43">
        <v>0</v>
      </c>
      <c r="M2" s="44">
        <f>SUM(B2:L2)</f>
        <v>4131504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2016-11-11T16:23:14Z</dcterms:modified>
</cp:coreProperties>
</file>