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70" yWindow="150" windowWidth="24585" windowHeight="137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55" i="11" l="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56" i="11"/>
  <c r="F10" i="11"/>
  <c r="F57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<sst xmlns="http://schemas.openxmlformats.org/spreadsheetml/2006/main" count="297" uniqueCount="129">
  <si>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</si>
  <si>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</si>
  <si>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</si>
  <si>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</si>
  <si>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</si>
  <si>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</si>
  <si>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</si>
  <si>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</si>
  <si>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</si>
  <si>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</si>
  <si>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</si>
  <si>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</si>
  <si>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</si>
  <si>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</si>
  <si>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</si>
  <si>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</si>
  <si>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</si>
  <si>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</si>
  <si>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</si>
  <si>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</si>
  <si>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</si>
  <si>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</si>
  <si>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</si>
  <si>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</si>
  <si>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</si>
  <si>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</si>
  <si>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</si>
  <si>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</si>
  <si>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</si>
  <si>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</si>
  <si>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</si>
  <si>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</si>
  <si>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</si>
  <si>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</si>
  <si>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</si>
  <si>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</si>
  <si>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</si>
  <si>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</si>
  <si>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</si>
  <si>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</si>
  <si>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</si>
  <si>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</si>
  <si>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</si>
  <si>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</si>
  <si>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</si>
  <si>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</si>
  <si>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</si>
  <si>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</si>
  <si>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</si>
  <si>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</si>
  <si>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</si>
  <si>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</si>
  <si>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</si>
  <si>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</si>
  <si>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</si>
  <si>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</si>
  <si>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</si>
  <si>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</si>
  <si>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</si>
  <si>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</si>
  <si>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</si>
  <si>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</si>
  <si>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</si>
  <si>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</si>
  <si>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</si>
  <si>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</si>
  <si>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</si>
  <si>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</si>
  <si>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</si>
  <si>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</si>
  <si>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</si>
  <si>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</si>
  <si>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</si>
  <si>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</si>
  <si>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</si>
  <si>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</si>
  <si>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</si>
  <si>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</si>
  <si>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</si>
  <si>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</si>
  <si>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</si>
  <si>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</si>
  <si>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</si>
  <si>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</si>
  <si>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</si>
  <si>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</si>
  <si>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</si>
  <si>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</si>
  <si>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</si>
  <si>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</si>
  <si>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</si>
  <si>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</si>
  <si>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</si>
  <si>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</si>
  <si>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</si>
  <si>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</si>
  <si>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</si>
  <si>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</si>
  <si>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</si>
  <si>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</si>
  <si>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</si>
  <si>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</si>
  <si>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</si>
  <si>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</si>
  <si>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</si>
  <si>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i brønde (&lt; 6,25 m2), Mek/EL</t>
  </si>
  <si>
    <t xml:space="preserve">Ø 200 mm &lt; Ledningsnet ≤ Ø 500 mm </t>
  </si>
  <si>
    <t>Indløb-/udløbsarrangement</t>
  </si>
  <si>
    <t>Jordbassin Klasse A</t>
  </si>
  <si>
    <t xml:space="preserve">Ledningsnet ≤ Ø 200 mm </t>
  </si>
  <si>
    <t>Overbygning</t>
  </si>
  <si>
    <t>Forsinkelsesbassiner, lukkede uden automatisk rensning og SRO Miljøklasse B (mindre end 1.000 m3)</t>
  </si>
  <si>
    <t>Pumpestationer i brønde (&lt; 6,25 m2), SRO</t>
  </si>
  <si>
    <t>Køretøjer, små lastvogne (&lt; 3.500 kg.)</t>
  </si>
  <si>
    <t>Køretøjer, entreprenørmaskiner</t>
  </si>
  <si>
    <t>Forklaring, SRO</t>
  </si>
  <si>
    <t>Køretøjer, personbil</t>
  </si>
  <si>
    <t>Arbejdsplads</t>
  </si>
  <si>
    <t>Administrationbygninger</t>
  </si>
  <si>
    <t>Brønde</t>
  </si>
  <si>
    <t>Indløb med riste, SRO</t>
  </si>
  <si>
    <t>Strømpeforing Ø 200 mm &lt; Ledningsnet ≤ Ø 500 mm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</si>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</sst>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5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126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77675322.997631237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5509011.4753244994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348794.1978365893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976190.18130213127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76350338.618492514</v>
      </c>
      <c r="F13" s="20" t="s">
        <v>4</v>
      </c>
      <c r="G13" s="19">
        <f>E13</f>
        <v>76350338.618492514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1967259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-49333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1461640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23848.756799999857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3403414.7567999996</v>
      </c>
      <c r="F21" s="20" t="s">
        <v>4</v>
      </c>
      <c r="G21" s="19">
        <f>E21</f>
        <v>3403414.7567999996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1642705.0799999982</v>
      </c>
      <c r="F23" s="20" t="s">
        <v>4</v>
      </c>
      <c r="G23" s="19">
        <f>E23</f>
        <v>1642705.0799999982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81396458.455292508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29309793.252214681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42856518.270092055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5509011.4753244994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77675322.997631237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72166311.52230674</v>
      </c>
      <c r="H9" s="24" t="s">
        <v>4</v>
      </c>
      <c r="I9" s="2"/>
    </row>
    <row r="10" spans="1:9" x14ac:dyDescent="0.25">
      <c r="A10" s="2"/>
      <c r="B10" s="55" t="s">
        <v>127</v>
      </c>
      <c r="C10" s="56"/>
      <c r="D10" s="56"/>
      <c r="E10" s="56"/>
      <c r="F10" s="57"/>
      <c r="G10" s="13">
        <v>6967089.2978560477</v>
      </c>
      <c r="H10" s="24" t="s">
        <v>4</v>
      </c>
      <c r="I10" s="2"/>
    </row>
    <row r="11" spans="1:9" x14ac:dyDescent="0.25">
      <c r="A11" s="2"/>
      <c r="B11" s="55" t="s">
        <v>128</v>
      </c>
      <c r="C11" s="56"/>
      <c r="D11" s="56"/>
      <c r="E11" s="56"/>
      <c r="F11" s="57"/>
      <c r="G11" s="13">
        <f>$G$9-$G$10</f>
        <v>65199222.224450693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0.5349668077877564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348794.1978365893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29309793.252214681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586195.86504429358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42856518.270092055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389994.31625783769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976190.18130213127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-10316351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-10316351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20</v>
      </c>
      <c r="E10" s="13">
        <v>14449.77</v>
      </c>
      <c r="F10" s="13">
        <f>E10/D10</f>
        <v>722.48850000000004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75</v>
      </c>
      <c r="E11" s="13">
        <v>147431.79</v>
      </c>
      <c r="F11" s="13">
        <f t="shared" ref="F11:F56" si="0">E11/D11</f>
        <v>1965.7572</v>
      </c>
      <c r="G11" s="24" t="s">
        <v>4</v>
      </c>
      <c r="H11" s="2"/>
    </row>
    <row r="12" spans="1:8" x14ac:dyDescent="0.25">
      <c r="A12" s="2"/>
      <c r="B12" s="79" t="s">
        <v>105</v>
      </c>
      <c r="C12" s="80">
        <v>2015</v>
      </c>
      <c r="D12" s="80">
        <v>20</v>
      </c>
      <c r="E12" s="13">
        <v>51379</v>
      </c>
      <c r="F12" s="13">
        <f t="shared" si="0"/>
        <v>2568.9499999999998</v>
      </c>
      <c r="G12" s="24" t="s">
        <v>4</v>
      </c>
      <c r="H12" s="2"/>
    </row>
    <row r="13" spans="1:8" x14ac:dyDescent="0.25">
      <c r="A13" s="2"/>
      <c r="B13" s="79" t="s">
        <v>106</v>
      </c>
      <c r="C13" s="80">
        <v>2015</v>
      </c>
      <c r="D13" s="80">
        <v>75</v>
      </c>
      <c r="E13" s="13">
        <v>373893</v>
      </c>
      <c r="F13" s="13">
        <f t="shared" si="0"/>
        <v>4985.24</v>
      </c>
      <c r="G13" s="24" t="s">
        <v>4</v>
      </c>
      <c r="H13" s="2"/>
    </row>
    <row r="14" spans="1:8" x14ac:dyDescent="0.25">
      <c r="A14" s="2"/>
      <c r="B14" s="79" t="s">
        <v>105</v>
      </c>
      <c r="C14" s="80">
        <v>2015</v>
      </c>
      <c r="D14" s="80">
        <v>20</v>
      </c>
      <c r="E14" s="13">
        <v>163300.29999999999</v>
      </c>
      <c r="F14" s="13">
        <f t="shared" si="0"/>
        <v>8165.0149999999994</v>
      </c>
      <c r="G14" s="24" t="s">
        <v>4</v>
      </c>
      <c r="H14" s="2"/>
    </row>
    <row r="15" spans="1:8" x14ac:dyDescent="0.25">
      <c r="A15" s="2"/>
      <c r="B15" s="79" t="s">
        <v>107</v>
      </c>
      <c r="C15" s="80">
        <v>2015</v>
      </c>
      <c r="D15" s="80">
        <v>75</v>
      </c>
      <c r="E15" s="13">
        <v>155057</v>
      </c>
      <c r="F15" s="13">
        <f t="shared" si="0"/>
        <v>2067.4266666666667</v>
      </c>
      <c r="G15" s="24" t="s">
        <v>4</v>
      </c>
      <c r="H15" s="2"/>
    </row>
    <row r="16" spans="1:8" x14ac:dyDescent="0.25">
      <c r="A16" s="2"/>
      <c r="B16" s="79" t="s">
        <v>108</v>
      </c>
      <c r="C16" s="80">
        <v>2015</v>
      </c>
      <c r="D16" s="80">
        <v>50</v>
      </c>
      <c r="E16" s="13">
        <v>810198</v>
      </c>
      <c r="F16" s="13">
        <f t="shared" si="0"/>
        <v>16203.96</v>
      </c>
      <c r="G16" s="24" t="s">
        <v>4</v>
      </c>
      <c r="H16" s="2"/>
    </row>
    <row r="17" spans="1:8" x14ac:dyDescent="0.25">
      <c r="A17" s="2"/>
      <c r="B17" s="79" t="s">
        <v>106</v>
      </c>
      <c r="C17" s="80">
        <v>2015</v>
      </c>
      <c r="D17" s="80">
        <v>75</v>
      </c>
      <c r="E17" s="13">
        <v>863694.29</v>
      </c>
      <c r="F17" s="13">
        <f t="shared" si="0"/>
        <v>11515.923866666668</v>
      </c>
      <c r="G17" s="24" t="s">
        <v>4</v>
      </c>
      <c r="H17" s="2"/>
    </row>
    <row r="18" spans="1:8" x14ac:dyDescent="0.25">
      <c r="A18" s="2"/>
      <c r="B18" s="79" t="s">
        <v>107</v>
      </c>
      <c r="C18" s="80">
        <v>2015</v>
      </c>
      <c r="D18" s="80">
        <v>75</v>
      </c>
      <c r="E18" s="13">
        <v>222006</v>
      </c>
      <c r="F18" s="13">
        <f t="shared" si="0"/>
        <v>2960.08</v>
      </c>
      <c r="G18" s="24" t="s">
        <v>4</v>
      </c>
      <c r="H18" s="2"/>
    </row>
    <row r="19" spans="1:8" x14ac:dyDescent="0.25">
      <c r="A19" s="2"/>
      <c r="B19" s="79" t="s">
        <v>105</v>
      </c>
      <c r="C19" s="80">
        <v>2015</v>
      </c>
      <c r="D19" s="80">
        <v>20</v>
      </c>
      <c r="E19" s="13">
        <v>472419</v>
      </c>
      <c r="F19" s="13">
        <f t="shared" si="0"/>
        <v>23620.95</v>
      </c>
      <c r="G19" s="24" t="s">
        <v>4</v>
      </c>
      <c r="H19" s="2"/>
    </row>
    <row r="20" spans="1:8" x14ac:dyDescent="0.25">
      <c r="A20" s="2"/>
      <c r="B20" s="79" t="s">
        <v>106</v>
      </c>
      <c r="C20" s="80">
        <v>2015</v>
      </c>
      <c r="D20" s="80">
        <v>75</v>
      </c>
      <c r="E20" s="13">
        <v>39954.81</v>
      </c>
      <c r="F20" s="13">
        <f t="shared" si="0"/>
        <v>532.73079999999993</v>
      </c>
      <c r="G20" s="24" t="s">
        <v>4</v>
      </c>
      <c r="H20" s="2"/>
    </row>
    <row r="21" spans="1:8" x14ac:dyDescent="0.25">
      <c r="A21" s="2"/>
      <c r="B21" s="79" t="s">
        <v>109</v>
      </c>
      <c r="C21" s="80">
        <v>2015</v>
      </c>
      <c r="D21" s="80">
        <v>75</v>
      </c>
      <c r="E21" s="13">
        <v>81932</v>
      </c>
      <c r="F21" s="13">
        <f t="shared" si="0"/>
        <v>1092.4266666666667</v>
      </c>
      <c r="G21" s="24" t="s">
        <v>4</v>
      </c>
      <c r="H21" s="2"/>
    </row>
    <row r="22" spans="1:8" x14ac:dyDescent="0.25">
      <c r="A22" s="2"/>
      <c r="B22" s="79" t="s">
        <v>107</v>
      </c>
      <c r="C22" s="80">
        <v>2015</v>
      </c>
      <c r="D22" s="80">
        <v>75</v>
      </c>
      <c r="E22" s="13">
        <v>13338</v>
      </c>
      <c r="F22" s="13">
        <f t="shared" si="0"/>
        <v>177.84</v>
      </c>
      <c r="G22" s="24" t="s">
        <v>4</v>
      </c>
      <c r="H22" s="2"/>
    </row>
    <row r="23" spans="1:8" x14ac:dyDescent="0.25">
      <c r="A23" s="2"/>
      <c r="B23" s="79" t="s">
        <v>105</v>
      </c>
      <c r="C23" s="80">
        <v>2015</v>
      </c>
      <c r="D23" s="80">
        <v>20</v>
      </c>
      <c r="E23" s="13">
        <v>359604.32</v>
      </c>
      <c r="F23" s="13">
        <f t="shared" si="0"/>
        <v>17980.216</v>
      </c>
      <c r="G23" s="24" t="s">
        <v>4</v>
      </c>
      <c r="H23" s="2"/>
    </row>
    <row r="24" spans="1:8" x14ac:dyDescent="0.25">
      <c r="A24" s="2"/>
      <c r="B24" s="79" t="s">
        <v>106</v>
      </c>
      <c r="C24" s="80">
        <v>2015</v>
      </c>
      <c r="D24" s="80">
        <v>75</v>
      </c>
      <c r="E24" s="13">
        <v>11869.39</v>
      </c>
      <c r="F24" s="13">
        <f t="shared" si="0"/>
        <v>158.25853333333333</v>
      </c>
      <c r="G24" s="24" t="s">
        <v>4</v>
      </c>
      <c r="H24" s="2"/>
    </row>
    <row r="25" spans="1:8" x14ac:dyDescent="0.25">
      <c r="A25" s="2"/>
      <c r="B25" s="79" t="s">
        <v>106</v>
      </c>
      <c r="C25" s="80">
        <v>2015</v>
      </c>
      <c r="D25" s="80">
        <v>75</v>
      </c>
      <c r="E25" s="13">
        <v>6613</v>
      </c>
      <c r="F25" s="13">
        <f t="shared" si="0"/>
        <v>88.173333333333332</v>
      </c>
      <c r="G25" s="24" t="s">
        <v>4</v>
      </c>
      <c r="H25" s="2"/>
    </row>
    <row r="26" spans="1:8" x14ac:dyDescent="0.25">
      <c r="A26" s="2"/>
      <c r="B26" s="79" t="s">
        <v>110</v>
      </c>
      <c r="C26" s="80">
        <v>2015</v>
      </c>
      <c r="D26" s="80">
        <v>75</v>
      </c>
      <c r="E26" s="13">
        <v>1264</v>
      </c>
      <c r="F26" s="13">
        <f t="shared" si="0"/>
        <v>16.853333333333332</v>
      </c>
      <c r="G26" s="24" t="s">
        <v>4</v>
      </c>
      <c r="H26" s="2"/>
    </row>
    <row r="27" spans="1:8" x14ac:dyDescent="0.25">
      <c r="A27" s="2"/>
      <c r="B27" s="79" t="s">
        <v>111</v>
      </c>
      <c r="C27" s="80">
        <v>2015</v>
      </c>
      <c r="D27" s="80">
        <v>50</v>
      </c>
      <c r="E27" s="13">
        <v>1848</v>
      </c>
      <c r="F27" s="13">
        <f t="shared" si="0"/>
        <v>36.96</v>
      </c>
      <c r="G27" s="24" t="s">
        <v>4</v>
      </c>
      <c r="H27" s="2"/>
    </row>
    <row r="28" spans="1:8" x14ac:dyDescent="0.25">
      <c r="A28" s="2"/>
      <c r="B28" s="79" t="s">
        <v>106</v>
      </c>
      <c r="C28" s="80">
        <v>2015</v>
      </c>
      <c r="D28" s="80">
        <v>75</v>
      </c>
      <c r="E28" s="13">
        <v>100394.26</v>
      </c>
      <c r="F28" s="13">
        <f t="shared" si="0"/>
        <v>1338.5901333333334</v>
      </c>
      <c r="G28" s="24" t="s">
        <v>4</v>
      </c>
      <c r="H28" s="2"/>
    </row>
    <row r="29" spans="1:8" x14ac:dyDescent="0.25">
      <c r="A29" s="2"/>
      <c r="B29" s="79" t="s">
        <v>105</v>
      </c>
      <c r="C29" s="80">
        <v>2015</v>
      </c>
      <c r="D29" s="80">
        <v>20</v>
      </c>
      <c r="E29" s="13">
        <v>52432</v>
      </c>
      <c r="F29" s="13">
        <f t="shared" si="0"/>
        <v>2621.6</v>
      </c>
      <c r="G29" s="24" t="s">
        <v>4</v>
      </c>
      <c r="H29" s="2"/>
    </row>
    <row r="30" spans="1:8" x14ac:dyDescent="0.25">
      <c r="A30" s="2"/>
      <c r="B30" s="79" t="s">
        <v>112</v>
      </c>
      <c r="C30" s="80">
        <v>2015</v>
      </c>
      <c r="D30" s="80">
        <v>10</v>
      </c>
      <c r="E30" s="13">
        <v>16658</v>
      </c>
      <c r="F30" s="13">
        <f t="shared" si="0"/>
        <v>1665.8</v>
      </c>
      <c r="G30" s="24" t="s">
        <v>4</v>
      </c>
      <c r="H30" s="2"/>
    </row>
    <row r="31" spans="1:8" x14ac:dyDescent="0.25">
      <c r="A31" s="2"/>
      <c r="B31" s="79" t="s">
        <v>113</v>
      </c>
      <c r="C31" s="80">
        <v>2015</v>
      </c>
      <c r="D31" s="80">
        <v>5</v>
      </c>
      <c r="E31" s="13">
        <v>226413.8</v>
      </c>
      <c r="F31" s="13">
        <f t="shared" si="0"/>
        <v>45282.759999999995</v>
      </c>
      <c r="G31" s="24" t="s">
        <v>4</v>
      </c>
      <c r="H31" s="2"/>
    </row>
    <row r="32" spans="1:8" x14ac:dyDescent="0.25">
      <c r="A32" s="2"/>
      <c r="B32" s="79" t="s">
        <v>114</v>
      </c>
      <c r="C32" s="80">
        <v>2015</v>
      </c>
      <c r="D32" s="80">
        <v>5</v>
      </c>
      <c r="E32" s="13">
        <v>49934</v>
      </c>
      <c r="F32" s="13">
        <f t="shared" si="0"/>
        <v>9986.7999999999993</v>
      </c>
      <c r="G32" s="24" t="s">
        <v>4</v>
      </c>
      <c r="H32" s="2"/>
    </row>
    <row r="33" spans="1:8" x14ac:dyDescent="0.25">
      <c r="A33" s="2"/>
      <c r="B33" s="79" t="s">
        <v>113</v>
      </c>
      <c r="C33" s="80">
        <v>2015</v>
      </c>
      <c r="D33" s="80">
        <v>5</v>
      </c>
      <c r="E33" s="13">
        <v>336108.79999999999</v>
      </c>
      <c r="F33" s="13">
        <f t="shared" si="0"/>
        <v>67221.759999999995</v>
      </c>
      <c r="G33" s="24" t="s">
        <v>4</v>
      </c>
      <c r="H33" s="2"/>
    </row>
    <row r="34" spans="1:8" x14ac:dyDescent="0.25">
      <c r="A34" s="2"/>
      <c r="B34" s="79" t="s">
        <v>115</v>
      </c>
      <c r="C34" s="80">
        <v>2015</v>
      </c>
      <c r="D34" s="80">
        <v>10</v>
      </c>
      <c r="E34" s="13">
        <v>69031</v>
      </c>
      <c r="F34" s="13">
        <f t="shared" si="0"/>
        <v>6903.1</v>
      </c>
      <c r="G34" s="24" t="s">
        <v>4</v>
      </c>
      <c r="H34" s="2"/>
    </row>
    <row r="35" spans="1:8" x14ac:dyDescent="0.25">
      <c r="A35" s="2"/>
      <c r="B35" s="79" t="s">
        <v>115</v>
      </c>
      <c r="C35" s="80">
        <v>2015</v>
      </c>
      <c r="D35" s="80">
        <v>10</v>
      </c>
      <c r="E35" s="13">
        <v>105261.7</v>
      </c>
      <c r="F35" s="13">
        <f t="shared" si="0"/>
        <v>10526.17</v>
      </c>
      <c r="G35" s="24" t="s">
        <v>4</v>
      </c>
      <c r="H35" s="2"/>
    </row>
    <row r="36" spans="1:8" x14ac:dyDescent="0.25">
      <c r="A36" s="2"/>
      <c r="B36" s="79" t="s">
        <v>116</v>
      </c>
      <c r="C36" s="80">
        <v>2015</v>
      </c>
      <c r="D36" s="80">
        <v>5</v>
      </c>
      <c r="E36" s="13">
        <v>59600</v>
      </c>
      <c r="F36" s="13">
        <f t="shared" si="0"/>
        <v>11920</v>
      </c>
      <c r="G36" s="24" t="s">
        <v>4</v>
      </c>
      <c r="H36" s="2"/>
    </row>
    <row r="37" spans="1:8" x14ac:dyDescent="0.25">
      <c r="A37" s="2"/>
      <c r="B37" s="79" t="s">
        <v>113</v>
      </c>
      <c r="C37" s="80">
        <v>2015</v>
      </c>
      <c r="D37" s="80">
        <v>5</v>
      </c>
      <c r="E37" s="13">
        <v>220681.60000000001</v>
      </c>
      <c r="F37" s="13">
        <f t="shared" si="0"/>
        <v>44136.32</v>
      </c>
      <c r="G37" s="24" t="s">
        <v>4</v>
      </c>
      <c r="H37" s="2"/>
    </row>
    <row r="38" spans="1:8" x14ac:dyDescent="0.25">
      <c r="A38" s="2"/>
      <c r="B38" s="79" t="s">
        <v>117</v>
      </c>
      <c r="C38" s="80">
        <v>2015</v>
      </c>
      <c r="D38" s="80">
        <v>5</v>
      </c>
      <c r="E38" s="13">
        <v>70145</v>
      </c>
      <c r="F38" s="13">
        <f t="shared" si="0"/>
        <v>14029</v>
      </c>
      <c r="G38" s="24" t="s">
        <v>4</v>
      </c>
      <c r="H38" s="2"/>
    </row>
    <row r="39" spans="1:8" x14ac:dyDescent="0.25">
      <c r="A39" s="2"/>
      <c r="B39" s="79" t="s">
        <v>113</v>
      </c>
      <c r="C39" s="80">
        <v>2015</v>
      </c>
      <c r="D39" s="80">
        <v>5</v>
      </c>
      <c r="E39" s="13">
        <v>377000</v>
      </c>
      <c r="F39" s="13">
        <f t="shared" si="0"/>
        <v>75400</v>
      </c>
      <c r="G39" s="24" t="s">
        <v>4</v>
      </c>
      <c r="H39" s="2"/>
    </row>
    <row r="40" spans="1:8" x14ac:dyDescent="0.25">
      <c r="A40" s="2"/>
      <c r="B40" s="79" t="s">
        <v>114</v>
      </c>
      <c r="C40" s="80">
        <v>2015</v>
      </c>
      <c r="D40" s="80">
        <v>5</v>
      </c>
      <c r="E40" s="13">
        <v>14500</v>
      </c>
      <c r="F40" s="13">
        <f t="shared" si="0"/>
        <v>2900</v>
      </c>
      <c r="G40" s="24" t="s">
        <v>4</v>
      </c>
      <c r="H40" s="2"/>
    </row>
    <row r="41" spans="1:8" x14ac:dyDescent="0.25">
      <c r="A41" s="2"/>
      <c r="B41" s="79" t="s">
        <v>118</v>
      </c>
      <c r="C41" s="80">
        <v>2015</v>
      </c>
      <c r="D41" s="80">
        <v>75</v>
      </c>
      <c r="E41" s="13">
        <v>37100</v>
      </c>
      <c r="F41" s="13">
        <f t="shared" si="0"/>
        <v>494.66666666666669</v>
      </c>
      <c r="G41" s="24" t="s">
        <v>4</v>
      </c>
      <c r="H41" s="2"/>
    </row>
    <row r="42" spans="1:8" x14ac:dyDescent="0.25">
      <c r="A42" s="2"/>
      <c r="B42" s="79" t="s">
        <v>105</v>
      </c>
      <c r="C42" s="80">
        <v>2015</v>
      </c>
      <c r="D42" s="80">
        <v>20</v>
      </c>
      <c r="E42" s="13">
        <v>24300</v>
      </c>
      <c r="F42" s="13">
        <f t="shared" si="0"/>
        <v>1215</v>
      </c>
      <c r="G42" s="24" t="s">
        <v>4</v>
      </c>
      <c r="H42" s="2"/>
    </row>
    <row r="43" spans="1:8" x14ac:dyDescent="0.25">
      <c r="A43" s="2"/>
      <c r="B43" s="79" t="s">
        <v>105</v>
      </c>
      <c r="C43" s="80">
        <v>2015</v>
      </c>
      <c r="D43" s="80">
        <v>20</v>
      </c>
      <c r="E43" s="13">
        <v>36199</v>
      </c>
      <c r="F43" s="13">
        <f t="shared" si="0"/>
        <v>1809.95</v>
      </c>
      <c r="G43" s="24" t="s">
        <v>4</v>
      </c>
      <c r="H43" s="2"/>
    </row>
    <row r="44" spans="1:8" x14ac:dyDescent="0.25">
      <c r="A44" s="2"/>
      <c r="B44" s="79" t="s">
        <v>105</v>
      </c>
      <c r="C44" s="80">
        <v>2015</v>
      </c>
      <c r="D44" s="80">
        <v>20</v>
      </c>
      <c r="E44" s="13">
        <v>38269</v>
      </c>
      <c r="F44" s="13">
        <f t="shared" si="0"/>
        <v>1913.45</v>
      </c>
      <c r="G44" s="24" t="s">
        <v>4</v>
      </c>
      <c r="H44" s="2"/>
    </row>
    <row r="45" spans="1:8" x14ac:dyDescent="0.25">
      <c r="A45" s="2"/>
      <c r="B45" s="79" t="s">
        <v>108</v>
      </c>
      <c r="C45" s="80">
        <v>2015</v>
      </c>
      <c r="D45" s="80">
        <v>50</v>
      </c>
      <c r="E45" s="13">
        <v>36910.400000000001</v>
      </c>
      <c r="F45" s="13">
        <f t="shared" si="0"/>
        <v>738.20800000000008</v>
      </c>
      <c r="G45" s="24" t="s">
        <v>4</v>
      </c>
      <c r="H45" s="2"/>
    </row>
    <row r="46" spans="1:8" x14ac:dyDescent="0.25">
      <c r="A46" s="2"/>
      <c r="B46" s="79" t="s">
        <v>119</v>
      </c>
      <c r="C46" s="80">
        <v>2015</v>
      </c>
      <c r="D46" s="80">
        <v>75</v>
      </c>
      <c r="E46" s="13">
        <v>53325</v>
      </c>
      <c r="F46" s="13">
        <f t="shared" si="0"/>
        <v>711</v>
      </c>
      <c r="G46" s="24" t="s">
        <v>4</v>
      </c>
      <c r="H46" s="2"/>
    </row>
    <row r="47" spans="1:8" x14ac:dyDescent="0.25">
      <c r="A47" s="2"/>
      <c r="B47" s="79" t="s">
        <v>115</v>
      </c>
      <c r="C47" s="80">
        <v>2015</v>
      </c>
      <c r="D47" s="80">
        <v>10</v>
      </c>
      <c r="E47" s="13">
        <v>534325.4</v>
      </c>
      <c r="F47" s="13">
        <f t="shared" si="0"/>
        <v>53432.54</v>
      </c>
      <c r="G47" s="24" t="s">
        <v>4</v>
      </c>
      <c r="H47" s="2"/>
    </row>
    <row r="48" spans="1:8" x14ac:dyDescent="0.25">
      <c r="A48" s="2"/>
      <c r="B48" s="79" t="s">
        <v>120</v>
      </c>
      <c r="C48" s="80">
        <v>2015</v>
      </c>
      <c r="D48" s="80">
        <v>10</v>
      </c>
      <c r="E48" s="13">
        <v>83678.81</v>
      </c>
      <c r="F48" s="13">
        <f t="shared" si="0"/>
        <v>8367.8809999999994</v>
      </c>
      <c r="G48" s="24" t="s">
        <v>4</v>
      </c>
      <c r="H48" s="2"/>
    </row>
    <row r="49" spans="1:8" x14ac:dyDescent="0.25">
      <c r="A49" s="2"/>
      <c r="B49" s="79" t="s">
        <v>121</v>
      </c>
      <c r="C49" s="80">
        <v>2015</v>
      </c>
      <c r="D49" s="80">
        <v>50</v>
      </c>
      <c r="E49" s="13">
        <v>142071.47</v>
      </c>
      <c r="F49" s="13">
        <f t="shared" si="0"/>
        <v>2841.4294</v>
      </c>
      <c r="G49" s="24" t="s">
        <v>4</v>
      </c>
      <c r="H49" s="2"/>
    </row>
    <row r="50" spans="1:8" x14ac:dyDescent="0.25">
      <c r="A50" s="2"/>
      <c r="B50" s="79" t="s">
        <v>121</v>
      </c>
      <c r="C50" s="80">
        <v>2015</v>
      </c>
      <c r="D50" s="80">
        <v>50</v>
      </c>
      <c r="E50" s="13">
        <v>150020.81</v>
      </c>
      <c r="F50" s="13">
        <f t="shared" si="0"/>
        <v>3000.4162000000001</v>
      </c>
      <c r="G50" s="24" t="s">
        <v>4</v>
      </c>
      <c r="H50" s="2"/>
    </row>
    <row r="51" spans="1:8" x14ac:dyDescent="0.25">
      <c r="A51" s="2"/>
      <c r="B51" s="79" t="s">
        <v>121</v>
      </c>
      <c r="C51" s="80">
        <v>2015</v>
      </c>
      <c r="D51" s="80">
        <v>50</v>
      </c>
      <c r="E51" s="13">
        <v>91065</v>
      </c>
      <c r="F51" s="13">
        <f t="shared" si="0"/>
        <v>1821.3</v>
      </c>
      <c r="G51" s="24" t="s">
        <v>4</v>
      </c>
      <c r="H51" s="2"/>
    </row>
    <row r="52" spans="1:8" x14ac:dyDescent="0.25">
      <c r="A52" s="2"/>
      <c r="B52" s="79" t="s">
        <v>121</v>
      </c>
      <c r="C52" s="80">
        <v>2015</v>
      </c>
      <c r="D52" s="80">
        <v>50</v>
      </c>
      <c r="E52" s="13">
        <v>88299.67</v>
      </c>
      <c r="F52" s="13">
        <f t="shared" si="0"/>
        <v>1765.9934000000001</v>
      </c>
      <c r="G52" s="24" t="s">
        <v>4</v>
      </c>
      <c r="H52" s="2"/>
    </row>
    <row r="53" spans="1:8" x14ac:dyDescent="0.25">
      <c r="A53" s="2"/>
      <c r="B53" s="79" t="s">
        <v>105</v>
      </c>
      <c r="C53" s="80">
        <v>2015</v>
      </c>
      <c r="D53" s="80">
        <v>20</v>
      </c>
      <c r="E53" s="13">
        <v>49908.73</v>
      </c>
      <c r="F53" s="13">
        <f t="shared" si="0"/>
        <v>2495.4365000000003</v>
      </c>
      <c r="G53" s="24" t="s">
        <v>4</v>
      </c>
      <c r="H53" s="2"/>
    </row>
    <row r="54" spans="1:8" x14ac:dyDescent="0.25">
      <c r="A54" s="2"/>
      <c r="B54" s="79" t="s">
        <v>122</v>
      </c>
      <c r="C54" s="80">
        <v>2015</v>
      </c>
      <c r="D54" s="80">
        <v>50</v>
      </c>
      <c r="E54" s="13">
        <v>646578.22</v>
      </c>
      <c r="F54" s="13">
        <f t="shared" si="0"/>
        <v>12931.564399999999</v>
      </c>
      <c r="G54" s="24" t="s">
        <v>4</v>
      </c>
      <c r="H54" s="2"/>
    </row>
    <row r="55" spans="1:8" x14ac:dyDescent="0.25">
      <c r="A55" s="2"/>
      <c r="B55" s="79" t="s">
        <v>121</v>
      </c>
      <c r="C55" s="80">
        <v>2015</v>
      </c>
      <c r="D55" s="80">
        <v>50</v>
      </c>
      <c r="E55" s="13">
        <v>72102.740000000005</v>
      </c>
      <c r="F55" s="13">
        <f t="shared" si="0"/>
        <v>1442.0548000000001</v>
      </c>
      <c r="G55" s="24" t="s">
        <v>4</v>
      </c>
      <c r="H55" s="2"/>
    </row>
    <row r="56" spans="1:8" x14ac:dyDescent="0.25">
      <c r="A56" s="2"/>
      <c r="B56" s="79" t="s">
        <v>117</v>
      </c>
      <c r="C56" s="80">
        <v>2015</v>
      </c>
      <c r="D56" s="80">
        <v>5</v>
      </c>
      <c r="E56" s="13">
        <v>394071.69</v>
      </c>
      <c r="F56" s="13">
        <f t="shared" si="0"/>
        <v>78814.338000000003</v>
      </c>
      <c r="G56" s="24" t="s">
        <v>4</v>
      </c>
      <c r="H56" s="2"/>
    </row>
    <row r="57" spans="1:8" x14ac:dyDescent="0.25">
      <c r="A57" s="2"/>
      <c r="B57" s="48" t="s">
        <v>123</v>
      </c>
      <c r="C57" s="49"/>
      <c r="D57" s="49"/>
      <c r="E57" s="50"/>
      <c r="F57" s="22">
        <f>SUM(F10:F56)</f>
        <v>562586.37839999993</v>
      </c>
      <c r="G57" s="23" t="s">
        <v>4</v>
      </c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</sheetData>
  <sheetProtection password="DFE9" sheet="1" objects="1" scenarios="1"/>
  <mergeCells count="4">
    <mergeCell ref="B57:E5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5637555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3670296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1967259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-219333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-170000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-49333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7461640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6000000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1461640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428167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673157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2015'!F57</f>
        <v>562586.37839999993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23848.756799999857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97148319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34610914</v>
      </c>
      <c r="F11" s="24" t="s">
        <v>4</v>
      </c>
      <c r="G11" s="21"/>
      <c r="H11" s="85"/>
      <c r="I11" s="2"/>
    </row>
    <row r="12" spans="1:9" x14ac:dyDescent="0.25">
      <c r="A12" s="2"/>
      <c r="B12" s="55" t="s">
        <v>44</v>
      </c>
      <c r="C12" s="56"/>
      <c r="D12" s="57"/>
      <c r="E12" s="13">
        <v>3676701</v>
      </c>
      <c r="F12" s="24" t="s">
        <v>4</v>
      </c>
      <c r="G12" s="16"/>
      <c r="H12" s="86"/>
      <c r="I12" s="2"/>
    </row>
    <row r="13" spans="1:9" x14ac:dyDescent="0.25">
      <c r="A13" s="2"/>
      <c r="B13" s="55" t="s">
        <v>45</v>
      </c>
      <c r="C13" s="56"/>
      <c r="D13" s="57"/>
      <c r="E13" s="13">
        <v>-339425</v>
      </c>
      <c r="F13" s="24" t="s">
        <v>4</v>
      </c>
      <c r="G13" s="16"/>
      <c r="H13" s="86"/>
      <c r="I13" s="2"/>
    </row>
    <row r="14" spans="1:9" x14ac:dyDescent="0.25">
      <c r="A14" s="2"/>
      <c r="B14" s="55" t="s">
        <v>46</v>
      </c>
      <c r="C14" s="56"/>
      <c r="D14" s="57"/>
      <c r="E14" s="13">
        <v>1782167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39730357</v>
      </c>
      <c r="F15" s="70" t="s">
        <v>4</v>
      </c>
      <c r="G15" s="16"/>
      <c r="H15" s="86"/>
      <c r="I15" s="2"/>
    </row>
    <row r="16" spans="1:9" x14ac:dyDescent="0.25">
      <c r="A16" s="2"/>
      <c r="B16" s="55" t="s">
        <v>48</v>
      </c>
      <c r="C16" s="56"/>
      <c r="D16" s="57"/>
      <c r="E16" s="13">
        <v>2538120</v>
      </c>
      <c r="F16" s="24" t="s">
        <v>4</v>
      </c>
      <c r="G16" s="16"/>
      <c r="H16" s="86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5" t="s">
        <v>50</v>
      </c>
      <c r="C18" s="56"/>
      <c r="D18" s="57"/>
      <c r="E18" s="13">
        <v>23300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2561420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-7966638</v>
      </c>
      <c r="F21" s="24" t="s">
        <v>4</v>
      </c>
      <c r="G21" s="16"/>
      <c r="H21" s="86"/>
      <c r="I21" s="2"/>
    </row>
    <row r="22" spans="1:9" x14ac:dyDescent="0.25">
      <c r="A22" s="2"/>
      <c r="B22" s="55" t="s">
        <v>54</v>
      </c>
      <c r="C22" s="56"/>
      <c r="D22" s="57"/>
      <c r="E22" s="13">
        <v>-18073401</v>
      </c>
      <c r="F22" s="24" t="s">
        <v>4</v>
      </c>
      <c r="G22" s="16"/>
      <c r="H22" s="86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-26040039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16251738</v>
      </c>
      <c r="F28" s="70" t="s">
        <v>4</v>
      </c>
      <c r="G28" s="1">
        <f>IF(E28&lt;0,0,-E28)</f>
        <v>-16251738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16070486</v>
      </c>
      <c r="F30" s="70" t="s">
        <v>4</v>
      </c>
      <c r="G30" s="19">
        <f>-$E$30</f>
        <v>-16070486</v>
      </c>
      <c r="H30" s="70" t="s">
        <v>4</v>
      </c>
      <c r="I30" s="2"/>
    </row>
    <row r="31" spans="1:9" x14ac:dyDescent="0.25">
      <c r="A31" s="2"/>
      <c r="B31" s="88" t="s">
        <v>124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125</v>
      </c>
      <c r="C32" s="53"/>
      <c r="D32" s="54"/>
      <c r="E32" s="13">
        <v>61834705.829999998</v>
      </c>
      <c r="F32" s="24" t="s">
        <v>4</v>
      </c>
      <c r="G32" s="21"/>
      <c r="H32" s="85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1348684.09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63183389.920000002</v>
      </c>
      <c r="F35" s="70" t="s">
        <v>4</v>
      </c>
      <c r="G35" s="19">
        <f>-E35</f>
        <v>-63183389.920000002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1642705.0799999982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2018-08-10T11:51:53Z</dcterms:modified>
</cp:coreProperties>
</file>