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30" yWindow="165" windowWidth="24480" windowHeight="137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/>
  <c r="F59" i="11" l="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60" i="11"/>
  <c r="F10" i="11"/>
  <c r="F61" i="11" s="1"/>
  <c r="G29" i="12" s="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8" i="2"/>
  <c r="E10" i="2"/>
  <c r="E28" i="13" l="1"/>
  <c r="G28" i="13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<sst xmlns="http://schemas.openxmlformats.org/spreadsheetml/2006/main" count="305" uniqueCount="136">
  <si>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</si>
  <si>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</si>
  <si>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</si>
  <si>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</si>
  <si>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</si>
  <si>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</si>
  <si>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</si>
  <si>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</si>
  <si>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</si>
  <si>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</si>
  <si>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</si>
  <si>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</si>
  <si>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</si>
  <si>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</si>
  <si>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</si>
  <si>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</si>
  <si>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</si>
  <si>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</si>
  <si>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</si>
  <si>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</si>
  <si>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</si>
  <si>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</si>
  <si>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</si>
  <si>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</si>
  <si>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</si>
  <si>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</si>
  <si>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</si>
  <si>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</si>
  <si>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</si>
  <si>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</si>
  <si>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</si>
  <si>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</si>
  <si>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</si>
  <si>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</si>
  <si>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</si>
  <si>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</si>
  <si>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</si>
  <si>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</si>
  <si>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</si>
  <si>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</si>
  <si>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</si>
  <si>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</si>
  <si>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</si>
  <si>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</si>
  <si>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</si>
  <si>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</si>
  <si>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</si>
  <si>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</si>
  <si>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</si>
  <si>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</si>
  <si>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</si>
  <si>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</si>
  <si>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</si>
  <si>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</si>
  <si>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</si>
  <si>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</si>
  <si>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</si>
  <si>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</si>
  <si>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</si>
  <si>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</si>
  <si>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</si>
  <si>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</si>
  <si>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</si>
  <si>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</si>
  <si>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</si>
  <si>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</si>
  <si>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</si>
  <si>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</si>
  <si>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</si>
  <si>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</si>
  <si>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</si>
  <si>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</si>
  <si>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</si>
  <si>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</si>
  <si>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</si>
  <si>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</si>
  <si>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</si>
  <si>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</si>
  <si>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</si>
  <si>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</si>
  <si>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</si>
  <si>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</si>
  <si>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</si>
  <si>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</si>
  <si>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</si>
  <si>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</si>
  <si>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</si>
  <si>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</si>
  <si>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</si>
  <si>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</si>
  <si>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</si>
  <si>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</si>
  <si>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</si>
  <si>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</si>
  <si>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</si>
  <si>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</si>
  <si>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</si>
  <si>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</si>
  <si>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</si>
  <si>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</si>
  <si>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</si>
  <si>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</si>
  <si>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</si>
  <si>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</si>
  <si>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</si>
  <si>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Mek/EL</t>
  </si>
  <si>
    <t>Brønde</t>
  </si>
  <si>
    <t>Indløb med riste, Konstruktioner</t>
  </si>
  <si>
    <t>Indløb med riste, Mek/EL</t>
  </si>
  <si>
    <t>Installationer "ingen eller faste riste" (mindre end 7 m2)</t>
  </si>
  <si>
    <t>Jordbassin Klasse A</t>
  </si>
  <si>
    <t>Jordbassin Klasse B</t>
  </si>
  <si>
    <t xml:space="preserve">Ledningsnet ≤ Ø 200 mm </t>
  </si>
  <si>
    <t>Mindre renseanlæg &lt; 5.000 PE uden mulighed for opdeling</t>
  </si>
  <si>
    <t>Pumpeinstallation Miljøklasse A (100-300 l/s) - Mek/EL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</si>
  <si>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</si>
  <si>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</si>
  <si>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</si>
  <si>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Mek/El</t>
  </si>
  <si>
    <t>Pumpestationer m. overbygning (&lt; 20 m2), Konstruktioner</t>
  </si>
  <si>
    <t>Pumpestationer m. overbygning (&lt; 20 m2), Mek/EL</t>
  </si>
  <si>
    <t>Pumpestationer m. overbygning (&lt; 20 m2), SRO</t>
  </si>
  <si>
    <t>Slutdisponering, slam - lavteknologisk (slammineralisering), Konstruktioner</t>
  </si>
  <si>
    <t>Strømpeforing ≤ Ø 200 mm</t>
  </si>
  <si>
    <t>Strømpeforing Ø 200 mm &lt; Ledningsnet ≤ Ø 500 mm</t>
  </si>
  <si>
    <t>Tryksatte minipumpestationer (husstandssystemer)</t>
  </si>
  <si>
    <t>Ø 1200 mm &lt; Ledningsnet ≤ Ø 1600 mm</t>
  </si>
  <si>
    <t xml:space="preserve">Ø 200 mm &lt; Ledningsnet ≤ Ø 500 mm </t>
  </si>
  <si>
    <t>Ø 500 mm &lt; Ledningsnet ≤ Ø 800 mm</t>
  </si>
  <si>
    <t>Biler og køretøjer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</si>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</sst>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133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101283086.57292496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1838521.3224585997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225620.17622948051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1257820.6268884563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99799645.769807026</v>
      </c>
      <c r="F13" s="20" t="s">
        <v>4</v>
      </c>
      <c r="G13" s="19">
        <f>E13</f>
        <v>99799645.769807026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-4898935.25</v>
      </c>
      <c r="F15" s="20" t="s">
        <v>4</v>
      </c>
      <c r="G15" s="19">
        <f>E15</f>
        <v>-4898935.25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355463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-213603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92</v>
      </c>
      <c r="C19" s="53"/>
      <c r="D19" s="54"/>
      <c r="E19" s="13">
        <f>'Fane 8. Korrektion af PL2015'!G23</f>
        <v>278926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2" t="s">
        <v>34</v>
      </c>
      <c r="C20" s="53"/>
      <c r="D20" s="54"/>
      <c r="E20" s="13">
        <f>'Fane 8. Korrektion af PL2015'!G30</f>
        <v>1056769.8261000011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1477555.8261000011</v>
      </c>
      <c r="F21" s="20" t="s">
        <v>4</v>
      </c>
      <c r="G21" s="19">
        <f>E21</f>
        <v>1477555.8261000011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-2308263</v>
      </c>
      <c r="F23" s="20" t="s">
        <v>4</v>
      </c>
      <c r="G23" s="19">
        <f>E23</f>
        <v>-2308263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94070003.345907032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32373860.835707571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67070704.414758787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1838521.3224585997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101283086.57292496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99444565.250466362</v>
      </c>
      <c r="H9" s="24" t="s">
        <v>4</v>
      </c>
      <c r="I9" s="2"/>
    </row>
    <row r="10" spans="1:9" x14ac:dyDescent="0.25">
      <c r="A10" s="2"/>
      <c r="B10" s="55" t="s">
        <v>134</v>
      </c>
      <c r="C10" s="56"/>
      <c r="D10" s="56"/>
      <c r="E10" s="56"/>
      <c r="F10" s="57"/>
      <c r="G10" s="13">
        <v>2579073.9993184167</v>
      </c>
      <c r="H10" s="24" t="s">
        <v>4</v>
      </c>
      <c r="I10" s="2"/>
    </row>
    <row r="11" spans="1:9" x14ac:dyDescent="0.25">
      <c r="A11" s="2"/>
      <c r="B11" s="55" t="s">
        <v>135</v>
      </c>
      <c r="C11" s="56"/>
      <c r="D11" s="56"/>
      <c r="E11" s="56"/>
      <c r="F11" s="57"/>
      <c r="G11" s="13">
        <f>$G$9-$G$10</f>
        <v>96865491.251147941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0.23292110876153402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225620.17622948051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32373860.835707571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647477.21671415144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67070704.414758787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610343.41017430497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1257820.6268884563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100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-48174728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-28578987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-19595741</v>
      </c>
      <c r="H11" s="75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-4898935.25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3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20</v>
      </c>
      <c r="E10" s="13">
        <v>1849772.34</v>
      </c>
      <c r="F10" s="13">
        <f>E10/D10</f>
        <v>92488.616999999998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75</v>
      </c>
      <c r="E11" s="13">
        <v>3564856.33</v>
      </c>
      <c r="F11" s="13">
        <f t="shared" ref="F11:F60" si="0">E11/D11</f>
        <v>47531.417733333335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60</v>
      </c>
      <c r="E12" s="13">
        <v>326691.43</v>
      </c>
      <c r="F12" s="13">
        <f t="shared" si="0"/>
        <v>5444.8571666666667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20</v>
      </c>
      <c r="E13" s="13">
        <v>96906.83</v>
      </c>
      <c r="F13" s="13">
        <f t="shared" si="0"/>
        <v>4845.3415000000005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20</v>
      </c>
      <c r="E14" s="13">
        <v>35513.870000000003</v>
      </c>
      <c r="F14" s="13">
        <f t="shared" si="0"/>
        <v>1775.6935000000001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50</v>
      </c>
      <c r="E15" s="13">
        <v>4544946.37</v>
      </c>
      <c r="F15" s="13">
        <f t="shared" si="0"/>
        <v>90898.9274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50</v>
      </c>
      <c r="E16" s="13">
        <v>201279.53</v>
      </c>
      <c r="F16" s="13">
        <f t="shared" si="0"/>
        <v>4025.5906</v>
      </c>
      <c r="G16" s="24" t="s">
        <v>4</v>
      </c>
      <c r="H16" s="2"/>
    </row>
    <row r="17" spans="1:8" x14ac:dyDescent="0.25">
      <c r="A17" s="2"/>
      <c r="B17" s="78" t="s">
        <v>112</v>
      </c>
      <c r="C17" s="79">
        <v>2015</v>
      </c>
      <c r="D17" s="79">
        <v>75</v>
      </c>
      <c r="E17" s="13">
        <v>9082220.8100000005</v>
      </c>
      <c r="F17" s="13">
        <f t="shared" si="0"/>
        <v>121096.27746666667</v>
      </c>
      <c r="G17" s="24" t="s">
        <v>4</v>
      </c>
      <c r="H17" s="2"/>
    </row>
    <row r="18" spans="1:8" x14ac:dyDescent="0.25">
      <c r="A18" s="2"/>
      <c r="B18" s="78" t="s">
        <v>113</v>
      </c>
      <c r="C18" s="79">
        <v>2015</v>
      </c>
      <c r="D18" s="79">
        <v>40</v>
      </c>
      <c r="E18" s="13">
        <v>285159.39</v>
      </c>
      <c r="F18" s="13">
        <f t="shared" si="0"/>
        <v>7128.9847500000005</v>
      </c>
      <c r="G18" s="24" t="s">
        <v>4</v>
      </c>
      <c r="H18" s="2"/>
    </row>
    <row r="19" spans="1:8" x14ac:dyDescent="0.25">
      <c r="A19" s="2"/>
      <c r="B19" s="78" t="s">
        <v>114</v>
      </c>
      <c r="C19" s="79">
        <v>2015</v>
      </c>
      <c r="D19" s="79">
        <v>20</v>
      </c>
      <c r="E19" s="13">
        <v>1704278.25</v>
      </c>
      <c r="F19" s="13">
        <f t="shared" si="0"/>
        <v>85213.912500000006</v>
      </c>
      <c r="G19" s="24" t="s">
        <v>4</v>
      </c>
      <c r="H19" s="2"/>
    </row>
    <row r="20" spans="1:8" x14ac:dyDescent="0.25">
      <c r="A20" s="2"/>
      <c r="B20" s="78" t="s">
        <v>115</v>
      </c>
      <c r="C20" s="79">
        <v>2015</v>
      </c>
      <c r="D20" s="79">
        <v>50</v>
      </c>
      <c r="E20" s="13">
        <v>589886.81000000006</v>
      </c>
      <c r="F20" s="13">
        <f t="shared" si="0"/>
        <v>11797.736200000001</v>
      </c>
      <c r="G20" s="24" t="s">
        <v>4</v>
      </c>
      <c r="H20" s="2"/>
    </row>
    <row r="21" spans="1:8" x14ac:dyDescent="0.25">
      <c r="A21" s="2"/>
      <c r="B21" s="78" t="s">
        <v>116</v>
      </c>
      <c r="C21" s="79">
        <v>2015</v>
      </c>
      <c r="D21" s="79">
        <v>20</v>
      </c>
      <c r="E21" s="13">
        <v>1055147.57</v>
      </c>
      <c r="F21" s="13">
        <f t="shared" si="0"/>
        <v>52757.378500000006</v>
      </c>
      <c r="G21" s="24" t="s">
        <v>4</v>
      </c>
      <c r="H21" s="2"/>
    </row>
    <row r="22" spans="1:8" x14ac:dyDescent="0.25">
      <c r="A22" s="2"/>
      <c r="B22" s="78" t="s">
        <v>117</v>
      </c>
      <c r="C22" s="79">
        <v>2015</v>
      </c>
      <c r="D22" s="79">
        <v>10</v>
      </c>
      <c r="E22" s="13">
        <v>35535.35</v>
      </c>
      <c r="F22" s="13">
        <f t="shared" si="0"/>
        <v>3553.5349999999999</v>
      </c>
      <c r="G22" s="24" t="s">
        <v>4</v>
      </c>
      <c r="H22" s="2"/>
    </row>
    <row r="23" spans="1:8" x14ac:dyDescent="0.25">
      <c r="A23" s="2"/>
      <c r="B23" s="78" t="s">
        <v>118</v>
      </c>
      <c r="C23" s="79">
        <v>2015</v>
      </c>
      <c r="D23" s="79">
        <v>20</v>
      </c>
      <c r="E23" s="13">
        <v>676300.9</v>
      </c>
      <c r="F23" s="13">
        <f t="shared" si="0"/>
        <v>33815.044999999998</v>
      </c>
      <c r="G23" s="24" t="s">
        <v>4</v>
      </c>
      <c r="H23" s="2"/>
    </row>
    <row r="24" spans="1:8" x14ac:dyDescent="0.25">
      <c r="A24" s="2"/>
      <c r="B24" s="78" t="s">
        <v>119</v>
      </c>
      <c r="C24" s="79">
        <v>2015</v>
      </c>
      <c r="D24" s="79">
        <v>50</v>
      </c>
      <c r="E24" s="13">
        <v>376235.85</v>
      </c>
      <c r="F24" s="13">
        <f t="shared" si="0"/>
        <v>7524.7169999999996</v>
      </c>
      <c r="G24" s="24" t="s">
        <v>4</v>
      </c>
      <c r="H24" s="2"/>
    </row>
    <row r="25" spans="1:8" x14ac:dyDescent="0.25">
      <c r="A25" s="2"/>
      <c r="B25" s="78" t="s">
        <v>120</v>
      </c>
      <c r="C25" s="79">
        <v>2015</v>
      </c>
      <c r="D25" s="79">
        <v>20</v>
      </c>
      <c r="E25" s="13">
        <v>318137.31</v>
      </c>
      <c r="F25" s="13">
        <f t="shared" si="0"/>
        <v>15906.8655</v>
      </c>
      <c r="G25" s="24" t="s">
        <v>4</v>
      </c>
      <c r="H25" s="2"/>
    </row>
    <row r="26" spans="1:8" x14ac:dyDescent="0.25">
      <c r="A26" s="2"/>
      <c r="B26" s="78" t="s">
        <v>121</v>
      </c>
      <c r="C26" s="79">
        <v>2015</v>
      </c>
      <c r="D26" s="79">
        <v>10</v>
      </c>
      <c r="E26" s="13">
        <v>79534.320000000007</v>
      </c>
      <c r="F26" s="13">
        <f t="shared" si="0"/>
        <v>7953.4320000000007</v>
      </c>
      <c r="G26" s="24" t="s">
        <v>4</v>
      </c>
      <c r="H26" s="2"/>
    </row>
    <row r="27" spans="1:8" x14ac:dyDescent="0.25">
      <c r="A27" s="2"/>
      <c r="B27" s="78" t="s">
        <v>122</v>
      </c>
      <c r="C27" s="79">
        <v>2015</v>
      </c>
      <c r="D27" s="79">
        <v>60</v>
      </c>
      <c r="E27" s="13">
        <v>207511.35</v>
      </c>
      <c r="F27" s="13">
        <f t="shared" si="0"/>
        <v>3458.5225</v>
      </c>
      <c r="G27" s="24" t="s">
        <v>4</v>
      </c>
      <c r="H27" s="2"/>
    </row>
    <row r="28" spans="1:8" x14ac:dyDescent="0.25">
      <c r="A28" s="2"/>
      <c r="B28" s="78" t="s">
        <v>123</v>
      </c>
      <c r="C28" s="79">
        <v>2015</v>
      </c>
      <c r="D28" s="79">
        <v>50</v>
      </c>
      <c r="E28" s="13">
        <v>13535.22</v>
      </c>
      <c r="F28" s="13">
        <f t="shared" si="0"/>
        <v>270.70439999999996</v>
      </c>
      <c r="G28" s="24" t="s">
        <v>4</v>
      </c>
      <c r="H28" s="2"/>
    </row>
    <row r="29" spans="1:8" x14ac:dyDescent="0.25">
      <c r="A29" s="2"/>
      <c r="B29" s="78" t="s">
        <v>124</v>
      </c>
      <c r="C29" s="79">
        <v>2015</v>
      </c>
      <c r="D29" s="79">
        <v>50</v>
      </c>
      <c r="E29" s="13">
        <v>12632.36</v>
      </c>
      <c r="F29" s="13">
        <f t="shared" si="0"/>
        <v>252.6472</v>
      </c>
      <c r="G29" s="24" t="s">
        <v>4</v>
      </c>
      <c r="H29" s="2"/>
    </row>
    <row r="30" spans="1:8" x14ac:dyDescent="0.25">
      <c r="A30" s="2"/>
      <c r="B30" s="78" t="s">
        <v>125</v>
      </c>
      <c r="C30" s="79">
        <v>2015</v>
      </c>
      <c r="D30" s="79">
        <v>30</v>
      </c>
      <c r="E30" s="13">
        <v>1357619.17</v>
      </c>
      <c r="F30" s="13">
        <f t="shared" si="0"/>
        <v>45253.972333333331</v>
      </c>
      <c r="G30" s="24" t="s">
        <v>4</v>
      </c>
      <c r="H30" s="2"/>
    </row>
    <row r="31" spans="1:8" x14ac:dyDescent="0.25">
      <c r="A31" s="2"/>
      <c r="B31" s="78" t="s">
        <v>106</v>
      </c>
      <c r="C31" s="79">
        <v>2015</v>
      </c>
      <c r="D31" s="79">
        <v>75</v>
      </c>
      <c r="E31" s="13">
        <v>11279.69</v>
      </c>
      <c r="F31" s="13">
        <f t="shared" si="0"/>
        <v>150.39586666666668</v>
      </c>
      <c r="G31" s="24" t="s">
        <v>4</v>
      </c>
      <c r="H31" s="2"/>
    </row>
    <row r="32" spans="1:8" x14ac:dyDescent="0.25">
      <c r="A32" s="2"/>
      <c r="B32" s="78" t="s">
        <v>106</v>
      </c>
      <c r="C32" s="79">
        <v>2015</v>
      </c>
      <c r="D32" s="79">
        <v>75</v>
      </c>
      <c r="E32" s="13">
        <v>20221.29</v>
      </c>
      <c r="F32" s="13">
        <f t="shared" si="0"/>
        <v>269.61720000000003</v>
      </c>
      <c r="G32" s="24" t="s">
        <v>4</v>
      </c>
      <c r="H32" s="2"/>
    </row>
    <row r="33" spans="1:8" x14ac:dyDescent="0.25">
      <c r="A33" s="2"/>
      <c r="B33" s="78" t="s">
        <v>106</v>
      </c>
      <c r="C33" s="79">
        <v>2015</v>
      </c>
      <c r="D33" s="79">
        <v>75</v>
      </c>
      <c r="E33" s="13">
        <v>11279.69</v>
      </c>
      <c r="F33" s="13">
        <f t="shared" si="0"/>
        <v>150.39586666666668</v>
      </c>
      <c r="G33" s="24" t="s">
        <v>4</v>
      </c>
      <c r="H33" s="2"/>
    </row>
    <row r="34" spans="1:8" x14ac:dyDescent="0.25">
      <c r="A34" s="2"/>
      <c r="B34" s="78" t="s">
        <v>106</v>
      </c>
      <c r="C34" s="79">
        <v>2015</v>
      </c>
      <c r="D34" s="79">
        <v>75</v>
      </c>
      <c r="E34" s="13">
        <v>22559.38</v>
      </c>
      <c r="F34" s="13">
        <f t="shared" si="0"/>
        <v>300.79173333333335</v>
      </c>
      <c r="G34" s="24" t="s">
        <v>4</v>
      </c>
      <c r="H34" s="2"/>
    </row>
    <row r="35" spans="1:8" x14ac:dyDescent="0.25">
      <c r="A35" s="2"/>
      <c r="B35" s="78" t="s">
        <v>106</v>
      </c>
      <c r="C35" s="79">
        <v>2015</v>
      </c>
      <c r="D35" s="79">
        <v>75</v>
      </c>
      <c r="E35" s="13">
        <v>22559.38</v>
      </c>
      <c r="F35" s="13">
        <f t="shared" si="0"/>
        <v>300.79173333333335</v>
      </c>
      <c r="G35" s="24" t="s">
        <v>4</v>
      </c>
      <c r="H35" s="2"/>
    </row>
    <row r="36" spans="1:8" x14ac:dyDescent="0.25">
      <c r="A36" s="2"/>
      <c r="B36" s="78" t="s">
        <v>106</v>
      </c>
      <c r="C36" s="79">
        <v>2015</v>
      </c>
      <c r="D36" s="79">
        <v>75</v>
      </c>
      <c r="E36" s="13">
        <v>20221.29</v>
      </c>
      <c r="F36" s="13">
        <f t="shared" si="0"/>
        <v>269.61720000000003</v>
      </c>
      <c r="G36" s="24" t="s">
        <v>4</v>
      </c>
      <c r="H36" s="2"/>
    </row>
    <row r="37" spans="1:8" x14ac:dyDescent="0.25">
      <c r="A37" s="2"/>
      <c r="B37" s="78" t="s">
        <v>106</v>
      </c>
      <c r="C37" s="79">
        <v>2015</v>
      </c>
      <c r="D37" s="79">
        <v>75</v>
      </c>
      <c r="E37" s="13">
        <v>11279.69</v>
      </c>
      <c r="F37" s="13">
        <f t="shared" si="0"/>
        <v>150.39586666666668</v>
      </c>
      <c r="G37" s="24" t="s">
        <v>4</v>
      </c>
      <c r="H37" s="2"/>
    </row>
    <row r="38" spans="1:8" x14ac:dyDescent="0.25">
      <c r="A38" s="2"/>
      <c r="B38" s="78" t="s">
        <v>106</v>
      </c>
      <c r="C38" s="79">
        <v>2015</v>
      </c>
      <c r="D38" s="79">
        <v>75</v>
      </c>
      <c r="E38" s="13">
        <v>22559.38</v>
      </c>
      <c r="F38" s="13">
        <f t="shared" si="0"/>
        <v>300.79173333333335</v>
      </c>
      <c r="G38" s="24" t="s">
        <v>4</v>
      </c>
      <c r="H38" s="2"/>
    </row>
    <row r="39" spans="1:8" x14ac:dyDescent="0.25">
      <c r="A39" s="2"/>
      <c r="B39" s="78" t="s">
        <v>106</v>
      </c>
      <c r="C39" s="79">
        <v>2015</v>
      </c>
      <c r="D39" s="79">
        <v>75</v>
      </c>
      <c r="E39" s="13">
        <v>22559.38</v>
      </c>
      <c r="F39" s="13">
        <f t="shared" si="0"/>
        <v>300.79173333333335</v>
      </c>
      <c r="G39" s="24" t="s">
        <v>4</v>
      </c>
      <c r="H39" s="2"/>
    </row>
    <row r="40" spans="1:8" x14ac:dyDescent="0.25">
      <c r="A40" s="2"/>
      <c r="B40" s="78" t="s">
        <v>106</v>
      </c>
      <c r="C40" s="79">
        <v>2015</v>
      </c>
      <c r="D40" s="79">
        <v>75</v>
      </c>
      <c r="E40" s="13">
        <v>47183.01</v>
      </c>
      <c r="F40" s="13">
        <f t="shared" si="0"/>
        <v>629.10680000000002</v>
      </c>
      <c r="G40" s="24" t="s">
        <v>4</v>
      </c>
      <c r="H40" s="2"/>
    </row>
    <row r="41" spans="1:8" x14ac:dyDescent="0.25">
      <c r="A41" s="2"/>
      <c r="B41" s="78" t="s">
        <v>106</v>
      </c>
      <c r="C41" s="79">
        <v>2015</v>
      </c>
      <c r="D41" s="79">
        <v>75</v>
      </c>
      <c r="E41" s="13">
        <v>47183.01</v>
      </c>
      <c r="F41" s="13">
        <f t="shared" si="0"/>
        <v>629.10680000000002</v>
      </c>
      <c r="G41" s="24" t="s">
        <v>4</v>
      </c>
      <c r="H41" s="2"/>
    </row>
    <row r="42" spans="1:8" x14ac:dyDescent="0.25">
      <c r="A42" s="2"/>
      <c r="B42" s="78" t="s">
        <v>106</v>
      </c>
      <c r="C42" s="79">
        <v>2015</v>
      </c>
      <c r="D42" s="79">
        <v>75</v>
      </c>
      <c r="E42" s="13">
        <v>22559.38</v>
      </c>
      <c r="F42" s="13">
        <f t="shared" si="0"/>
        <v>300.79173333333335</v>
      </c>
      <c r="G42" s="24" t="s">
        <v>4</v>
      </c>
      <c r="H42" s="2"/>
    </row>
    <row r="43" spans="1:8" x14ac:dyDescent="0.25">
      <c r="A43" s="2"/>
      <c r="B43" s="78" t="s">
        <v>106</v>
      </c>
      <c r="C43" s="79">
        <v>2015</v>
      </c>
      <c r="D43" s="79">
        <v>75</v>
      </c>
      <c r="E43" s="13">
        <v>87625.59</v>
      </c>
      <c r="F43" s="13">
        <f t="shared" si="0"/>
        <v>1168.3411999999998</v>
      </c>
      <c r="G43" s="24" t="s">
        <v>4</v>
      </c>
      <c r="H43" s="2"/>
    </row>
    <row r="44" spans="1:8" x14ac:dyDescent="0.25">
      <c r="A44" s="2"/>
      <c r="B44" s="78" t="s">
        <v>106</v>
      </c>
      <c r="C44" s="79">
        <v>2015</v>
      </c>
      <c r="D44" s="79">
        <v>75</v>
      </c>
      <c r="E44" s="13">
        <v>175251.18</v>
      </c>
      <c r="F44" s="13">
        <f t="shared" si="0"/>
        <v>2336.6823999999997</v>
      </c>
      <c r="G44" s="24" t="s">
        <v>4</v>
      </c>
      <c r="H44" s="2"/>
    </row>
    <row r="45" spans="1:8" x14ac:dyDescent="0.25">
      <c r="A45" s="2"/>
      <c r="B45" s="78" t="s">
        <v>106</v>
      </c>
      <c r="C45" s="79">
        <v>2015</v>
      </c>
      <c r="D45" s="79">
        <v>75</v>
      </c>
      <c r="E45" s="13">
        <v>168510.75</v>
      </c>
      <c r="F45" s="13">
        <f t="shared" si="0"/>
        <v>2246.81</v>
      </c>
      <c r="G45" s="24" t="s">
        <v>4</v>
      </c>
      <c r="H45" s="2"/>
    </row>
    <row r="46" spans="1:8" x14ac:dyDescent="0.25">
      <c r="A46" s="2"/>
      <c r="B46" s="78" t="s">
        <v>106</v>
      </c>
      <c r="C46" s="79">
        <v>2015</v>
      </c>
      <c r="D46" s="79">
        <v>75</v>
      </c>
      <c r="E46" s="13">
        <v>11279.69</v>
      </c>
      <c r="F46" s="13">
        <f t="shared" si="0"/>
        <v>150.39586666666668</v>
      </c>
      <c r="G46" s="24" t="s">
        <v>4</v>
      </c>
      <c r="H46" s="2"/>
    </row>
    <row r="47" spans="1:8" x14ac:dyDescent="0.25">
      <c r="A47" s="2"/>
      <c r="B47" s="78" t="s">
        <v>106</v>
      </c>
      <c r="C47" s="79">
        <v>2015</v>
      </c>
      <c r="D47" s="79">
        <v>75</v>
      </c>
      <c r="E47" s="13">
        <v>20221.29</v>
      </c>
      <c r="F47" s="13">
        <f t="shared" si="0"/>
        <v>269.61720000000003</v>
      </c>
      <c r="G47" s="24" t="s">
        <v>4</v>
      </c>
      <c r="H47" s="2"/>
    </row>
    <row r="48" spans="1:8" x14ac:dyDescent="0.25">
      <c r="A48" s="2"/>
      <c r="B48" s="78" t="s">
        <v>106</v>
      </c>
      <c r="C48" s="79">
        <v>2015</v>
      </c>
      <c r="D48" s="79">
        <v>75</v>
      </c>
      <c r="E48" s="13">
        <v>22559.38</v>
      </c>
      <c r="F48" s="13">
        <f t="shared" si="0"/>
        <v>300.79173333333335</v>
      </c>
      <c r="G48" s="24" t="s">
        <v>4</v>
      </c>
      <c r="H48" s="2"/>
    </row>
    <row r="49" spans="1:8" x14ac:dyDescent="0.25">
      <c r="A49" s="2"/>
      <c r="B49" s="78" t="s">
        <v>106</v>
      </c>
      <c r="C49" s="79">
        <v>2015</v>
      </c>
      <c r="D49" s="79">
        <v>75</v>
      </c>
      <c r="E49" s="13">
        <v>141549.03</v>
      </c>
      <c r="F49" s="13">
        <f t="shared" si="0"/>
        <v>1887.3204000000001</v>
      </c>
      <c r="G49" s="24" t="s">
        <v>4</v>
      </c>
      <c r="H49" s="2"/>
    </row>
    <row r="50" spans="1:8" x14ac:dyDescent="0.25">
      <c r="A50" s="2"/>
      <c r="B50" s="78" t="s">
        <v>106</v>
      </c>
      <c r="C50" s="79">
        <v>2015</v>
      </c>
      <c r="D50" s="79">
        <v>75</v>
      </c>
      <c r="E50" s="13">
        <v>11279.69</v>
      </c>
      <c r="F50" s="13">
        <f t="shared" si="0"/>
        <v>150.39586666666668</v>
      </c>
      <c r="G50" s="24" t="s">
        <v>4</v>
      </c>
      <c r="H50" s="2"/>
    </row>
    <row r="51" spans="1:8" x14ac:dyDescent="0.25">
      <c r="A51" s="2"/>
      <c r="B51" s="78" t="s">
        <v>106</v>
      </c>
      <c r="C51" s="79">
        <v>2015</v>
      </c>
      <c r="D51" s="79">
        <v>75</v>
      </c>
      <c r="E51" s="13">
        <v>128068.17</v>
      </c>
      <c r="F51" s="13">
        <f t="shared" si="0"/>
        <v>1707.5755999999999</v>
      </c>
      <c r="G51" s="24" t="s">
        <v>4</v>
      </c>
      <c r="H51" s="2"/>
    </row>
    <row r="52" spans="1:8" x14ac:dyDescent="0.25">
      <c r="A52" s="2"/>
      <c r="B52" s="78" t="s">
        <v>107</v>
      </c>
      <c r="C52" s="79">
        <v>2015</v>
      </c>
      <c r="D52" s="79">
        <v>60</v>
      </c>
      <c r="E52" s="13">
        <v>1134508.42</v>
      </c>
      <c r="F52" s="13">
        <f t="shared" si="0"/>
        <v>18908.473666666665</v>
      </c>
      <c r="G52" s="24" t="s">
        <v>4</v>
      </c>
      <c r="H52" s="2"/>
    </row>
    <row r="53" spans="1:8" x14ac:dyDescent="0.25">
      <c r="A53" s="2"/>
      <c r="B53" s="78" t="s">
        <v>106</v>
      </c>
      <c r="C53" s="79">
        <v>2015</v>
      </c>
      <c r="D53" s="79">
        <v>75</v>
      </c>
      <c r="E53" s="13">
        <v>11279.69</v>
      </c>
      <c r="F53" s="13">
        <f t="shared" si="0"/>
        <v>150.39586666666668</v>
      </c>
      <c r="G53" s="24" t="s">
        <v>4</v>
      </c>
      <c r="H53" s="2"/>
    </row>
    <row r="54" spans="1:8" x14ac:dyDescent="0.25">
      <c r="A54" s="2"/>
      <c r="B54" s="78" t="s">
        <v>106</v>
      </c>
      <c r="C54" s="79">
        <v>2015</v>
      </c>
      <c r="D54" s="79">
        <v>75</v>
      </c>
      <c r="E54" s="13">
        <v>26961.72</v>
      </c>
      <c r="F54" s="13">
        <f t="shared" si="0"/>
        <v>359.4896</v>
      </c>
      <c r="G54" s="24" t="s">
        <v>4</v>
      </c>
      <c r="H54" s="2"/>
    </row>
    <row r="55" spans="1:8" x14ac:dyDescent="0.25">
      <c r="A55" s="2"/>
      <c r="B55" s="78" t="s">
        <v>106</v>
      </c>
      <c r="C55" s="79">
        <v>2015</v>
      </c>
      <c r="D55" s="79">
        <v>75</v>
      </c>
      <c r="E55" s="13">
        <v>11279.69</v>
      </c>
      <c r="F55" s="13">
        <f t="shared" si="0"/>
        <v>150.39586666666668</v>
      </c>
      <c r="G55" s="24" t="s">
        <v>4</v>
      </c>
      <c r="H55" s="2"/>
    </row>
    <row r="56" spans="1:8" x14ac:dyDescent="0.25">
      <c r="A56" s="2"/>
      <c r="B56" s="78" t="s">
        <v>106</v>
      </c>
      <c r="C56" s="79">
        <v>2015</v>
      </c>
      <c r="D56" s="79">
        <v>75</v>
      </c>
      <c r="E56" s="13">
        <v>6740.43</v>
      </c>
      <c r="F56" s="13">
        <f t="shared" si="0"/>
        <v>89.872399999999999</v>
      </c>
      <c r="G56" s="24" t="s">
        <v>4</v>
      </c>
      <c r="H56" s="2"/>
    </row>
    <row r="57" spans="1:8" x14ac:dyDescent="0.25">
      <c r="A57" s="2"/>
      <c r="B57" s="78" t="s">
        <v>126</v>
      </c>
      <c r="C57" s="79">
        <v>2015</v>
      </c>
      <c r="D57" s="79">
        <v>75</v>
      </c>
      <c r="E57" s="13">
        <v>6744061.1799999997</v>
      </c>
      <c r="F57" s="13">
        <f t="shared" si="0"/>
        <v>89920.815733333337</v>
      </c>
      <c r="G57" s="24" t="s">
        <v>4</v>
      </c>
      <c r="H57" s="2"/>
    </row>
    <row r="58" spans="1:8" x14ac:dyDescent="0.25">
      <c r="A58" s="2"/>
      <c r="B58" s="78" t="s">
        <v>127</v>
      </c>
      <c r="C58" s="79">
        <v>2015</v>
      </c>
      <c r="D58" s="79">
        <v>75</v>
      </c>
      <c r="E58" s="13">
        <v>5692090.9900000002</v>
      </c>
      <c r="F58" s="13">
        <f t="shared" si="0"/>
        <v>75894.546533333341</v>
      </c>
      <c r="G58" s="24" t="s">
        <v>4</v>
      </c>
      <c r="H58" s="2"/>
    </row>
    <row r="59" spans="1:8" x14ac:dyDescent="0.25">
      <c r="A59" s="2"/>
      <c r="B59" s="78" t="s">
        <v>128</v>
      </c>
      <c r="C59" s="79">
        <v>2015</v>
      </c>
      <c r="D59" s="79">
        <v>75</v>
      </c>
      <c r="E59" s="13">
        <v>1137316.77</v>
      </c>
      <c r="F59" s="13">
        <f t="shared" si="0"/>
        <v>15164.223599999999</v>
      </c>
      <c r="G59" s="24" t="s">
        <v>4</v>
      </c>
      <c r="H59" s="2"/>
    </row>
    <row r="60" spans="1:8" x14ac:dyDescent="0.25">
      <c r="A60" s="2"/>
      <c r="B60" s="78" t="s">
        <v>129</v>
      </c>
      <c r="C60" s="79">
        <v>2015</v>
      </c>
      <c r="D60" s="79">
        <v>5</v>
      </c>
      <c r="E60" s="13">
        <v>1428660</v>
      </c>
      <c r="F60" s="13">
        <f t="shared" si="0"/>
        <v>285732</v>
      </c>
      <c r="G60" s="24" t="s">
        <v>4</v>
      </c>
      <c r="H60" s="2"/>
    </row>
    <row r="61" spans="1:8" x14ac:dyDescent="0.25">
      <c r="A61" s="2"/>
      <c r="B61" s="48" t="s">
        <v>130</v>
      </c>
      <c r="C61" s="49"/>
      <c r="D61" s="49"/>
      <c r="E61" s="50"/>
      <c r="F61" s="22">
        <f>SUM(F10:F60)</f>
        <v>1143334.9130500006</v>
      </c>
      <c r="G61" s="23" t="s">
        <v>4</v>
      </c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  <row r="81" spans="1:8" x14ac:dyDescent="0.25">
      <c r="A81" s="8"/>
      <c r="B81" s="8"/>
      <c r="C81" s="8"/>
      <c r="D81" s="8"/>
      <c r="E81" s="8"/>
      <c r="F81" s="8"/>
      <c r="G81" s="8"/>
      <c r="H81" s="8"/>
    </row>
    <row r="82" spans="1:8" x14ac:dyDescent="0.25">
      <c r="A82" s="8"/>
      <c r="B82" s="8"/>
      <c r="C82" s="8"/>
      <c r="D82" s="8"/>
      <c r="E82" s="8"/>
      <c r="F82" s="8"/>
      <c r="G82" s="8"/>
      <c r="H82" s="8"/>
    </row>
    <row r="83" spans="1:8" x14ac:dyDescent="0.25">
      <c r="A83" s="8"/>
      <c r="B83" s="8"/>
      <c r="C83" s="8"/>
      <c r="D83" s="8"/>
      <c r="E83" s="8"/>
      <c r="F83" s="8"/>
      <c r="G83" s="8"/>
      <c r="H83" s="8"/>
    </row>
    <row r="84" spans="1:8" x14ac:dyDescent="0.25">
      <c r="A84" s="8"/>
      <c r="B84" s="8"/>
      <c r="C84" s="8"/>
      <c r="D84" s="8"/>
      <c r="E84" s="8"/>
      <c r="F84" s="8"/>
      <c r="G84" s="8"/>
      <c r="H84" s="8"/>
    </row>
    <row r="85" spans="1:8" x14ac:dyDescent="0.25">
      <c r="A85" s="8"/>
      <c r="B85" s="8"/>
      <c r="C85" s="8"/>
      <c r="D85" s="8"/>
      <c r="E85" s="8"/>
      <c r="F85" s="8"/>
      <c r="G85" s="8"/>
      <c r="H85" s="8"/>
    </row>
    <row r="86" spans="1:8" x14ac:dyDescent="0.25">
      <c r="A86" s="8"/>
      <c r="B86" s="8"/>
      <c r="C86" s="8"/>
      <c r="D86" s="8"/>
      <c r="E86" s="8"/>
      <c r="F86" s="8"/>
      <c r="G86" s="8"/>
      <c r="H86" s="8"/>
    </row>
    <row r="87" spans="1:8" x14ac:dyDescent="0.25">
      <c r="A87" s="8"/>
      <c r="B87" s="8"/>
      <c r="C87" s="8"/>
      <c r="D87" s="8"/>
      <c r="E87" s="8"/>
      <c r="F87" s="8"/>
      <c r="G87" s="8"/>
      <c r="H87" s="8"/>
    </row>
    <row r="88" spans="1:8" x14ac:dyDescent="0.25">
      <c r="A88" s="8"/>
      <c r="B88" s="8"/>
      <c r="C88" s="8"/>
      <c r="D88" s="8"/>
      <c r="E88" s="8"/>
      <c r="F88" s="8"/>
      <c r="G88" s="8"/>
      <c r="H88" s="8"/>
    </row>
    <row r="89" spans="1:8" x14ac:dyDescent="0.25">
      <c r="A89" s="8"/>
      <c r="B89" s="8"/>
      <c r="C89" s="8"/>
      <c r="D89" s="8"/>
      <c r="E89" s="8"/>
      <c r="F89" s="8"/>
      <c r="G89" s="8"/>
      <c r="H89" s="8"/>
    </row>
    <row r="90" spans="1:8" x14ac:dyDescent="0.25">
      <c r="A90" s="8"/>
      <c r="B90" s="8"/>
      <c r="C90" s="8"/>
      <c r="D90" s="8"/>
      <c r="E90" s="8"/>
      <c r="F90" s="8"/>
      <c r="G90" s="8"/>
      <c r="H90" s="8"/>
    </row>
    <row r="91" spans="1:8" x14ac:dyDescent="0.25">
      <c r="A91" s="8"/>
      <c r="B91" s="8"/>
      <c r="C91" s="8"/>
      <c r="D91" s="8"/>
      <c r="E91" s="8"/>
      <c r="F91" s="8"/>
      <c r="G91" s="8"/>
      <c r="H91" s="8"/>
    </row>
    <row r="92" spans="1:8" x14ac:dyDescent="0.25">
      <c r="A92" s="8"/>
      <c r="B92" s="8"/>
      <c r="C92" s="8"/>
      <c r="D92" s="8"/>
      <c r="E92" s="8"/>
      <c r="F92" s="8"/>
      <c r="G92" s="8"/>
      <c r="H92" s="8"/>
    </row>
    <row r="93" spans="1:8" x14ac:dyDescent="0.25">
      <c r="A93" s="8"/>
      <c r="B93" s="8"/>
      <c r="C93" s="8"/>
      <c r="D93" s="8"/>
      <c r="E93" s="8"/>
      <c r="F93" s="8"/>
      <c r="G93" s="8"/>
      <c r="H93" s="8"/>
    </row>
  </sheetData>
  <sheetProtection password="DFE9" sheet="1" objects="1" scenarios="1"/>
  <mergeCells count="4">
    <mergeCell ref="B61:E6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1925163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1569700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355463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1096397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1310000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-213603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2393926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2115000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278926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577820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652080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2015'!F61</f>
        <v>1143334.9130500006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1056769.8261000011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87227733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43</v>
      </c>
      <c r="C11" s="56"/>
      <c r="D11" s="57"/>
      <c r="E11" s="13">
        <v>48955336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44</v>
      </c>
      <c r="C12" s="56"/>
      <c r="D12" s="57"/>
      <c r="E12" s="13">
        <v>8398859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45</v>
      </c>
      <c r="C13" s="56"/>
      <c r="D13" s="57"/>
      <c r="E13" s="13">
        <v>1566959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46</v>
      </c>
      <c r="C14" s="56"/>
      <c r="D14" s="57"/>
      <c r="E14" s="13">
        <v>1181520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60102674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48</v>
      </c>
      <c r="C16" s="56"/>
      <c r="D16" s="57"/>
      <c r="E16" s="13">
        <v>5430416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49</v>
      </c>
      <c r="C17" s="56"/>
      <c r="D17" s="57"/>
      <c r="E17" s="13">
        <v>211330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50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5641746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2" t="s">
        <v>52</v>
      </c>
      <c r="C20" s="53"/>
      <c r="D20" s="54"/>
      <c r="E20" s="13">
        <v>-1550482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2" t="s">
        <v>53</v>
      </c>
      <c r="C21" s="53"/>
      <c r="D21" s="54"/>
      <c r="E21" s="13">
        <v>-35425983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54</v>
      </c>
      <c r="C22" s="56"/>
      <c r="D22" s="57"/>
      <c r="E22" s="13">
        <v>-7742494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55</v>
      </c>
      <c r="C23" s="56"/>
      <c r="D23" s="57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2" t="s">
        <v>56</v>
      </c>
      <c r="C24" s="53"/>
      <c r="D24" s="54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2" t="s">
        <v>57</v>
      </c>
      <c r="C25" s="53"/>
      <c r="D25" s="54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2" t="s">
        <v>58</v>
      </c>
      <c r="C26" s="53"/>
      <c r="D26" s="54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-44718959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21025461</v>
      </c>
      <c r="F28" s="70" t="s">
        <v>4</v>
      </c>
      <c r="G28" s="1">
        <f>IF(E28&lt;0,0,-E28)</f>
        <v>-21025461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131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132</v>
      </c>
      <c r="C32" s="53"/>
      <c r="D32" s="54"/>
      <c r="E32" s="13">
        <v>65969670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2" t="s">
        <v>63</v>
      </c>
      <c r="C34" s="53"/>
      <c r="D34" s="54"/>
      <c r="E34" s="13">
        <v>2540865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68510535</v>
      </c>
      <c r="F35" s="70" t="s">
        <v>4</v>
      </c>
      <c r="G35" s="19">
        <f>-E35</f>
        <v>-68510535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-2308263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2018-08-10T12:14:34Z</dcterms:modified>
</cp:coreProperties>
</file>