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545" yWindow="1005" windowWidth="13260" windowHeight="1246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14" l="1"/>
  <c r="E15" i="2" s="1"/>
  <c r="G15" i="2" s="1"/>
  <c r="G10" i="9" l="1"/>
  <c r="G30" i="13"/>
  <c r="F40" i="11" l="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3" i="12"/>
  <c r="E21" i="2" s="1"/>
  <c r="G17" i="12"/>
  <c r="E20" i="2" s="1"/>
  <c r="F11" i="11"/>
  <c r="F12" i="11"/>
  <c r="F13" i="11"/>
  <c r="F14" i="11"/>
  <c r="F41" i="11"/>
  <c r="F10" i="11"/>
  <c r="F42" i="11" s="1"/>
  <c r="G29" i="12" s="1"/>
  <c r="G13" i="10"/>
  <c r="E17" i="2" s="1"/>
  <c r="G17" i="2" s="1"/>
  <c r="G12" i="9"/>
  <c r="G14" i="9" s="1"/>
  <c r="G9" i="9"/>
  <c r="G11" i="9" s="1"/>
  <c r="G12" i="7"/>
  <c r="E9" i="2" s="1"/>
  <c r="E10" i="2"/>
  <c r="E28" i="13" l="1"/>
  <c r="G28" i="13" s="1"/>
  <c r="G36" i="13" s="1"/>
  <c r="E25" i="2" s="1"/>
  <c r="G25" i="2" s="1"/>
  <c r="G9" i="8"/>
  <c r="G30" i="12"/>
  <c r="E22" i="2" s="1"/>
  <c r="E23" i="2" s="1"/>
  <c r="G23" i="2" s="1"/>
  <c r="G15" i="9"/>
  <c r="E12" i="2" s="1"/>
  <c r="E11" i="2" l="1"/>
  <c r="E13" i="2" s="1"/>
  <c r="G13" i="2" s="1"/>
  <c r="G26" i="2" s="1"/>
</calcChain>
</file>

<file path=xl/sharedStrings.xml><?xml version="1.0" encoding="utf-8"?>
<sst xmlns="http://schemas.openxmlformats.org/spreadsheetml/2006/main" count="279" uniqueCount="145">
  <si>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</si>
  <si>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</si>
  <si>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</si>
  <si>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</si>
  <si>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</si>
  <si>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</si>
  <si>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</si>
  <si>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</si>
  <si>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</si>
  <si>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</si>
  <si>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</si>
  <si>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</si>
  <si>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</si>
  <si>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</si>
  <si>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</si>
  <si>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</si>
  <si>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</si>
  <si>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</si>
  <si>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</si>
  <si>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</si>
  <si>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</si>
  <si>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</si>
  <si>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</si>
  <si>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</si>
  <si>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</si>
  <si>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</si>
  <si>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</si>
  <si>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</si>
  <si>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</si>
  <si>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</si>
  <si>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</si>
  <si>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</si>
  <si>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</si>
  <si>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</si>
  <si>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</si>
  <si>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</si>
  <si>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</si>
  <si>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</si>
  <si>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</si>
  <si>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</si>
  <si>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</si>
  <si>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</si>
  <si>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</si>
  <si>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</si>
  <si>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</si>
  <si>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</si>
  <si>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</si>
  <si>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</si>
  <si>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</si>
  <si>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</si>
  <si>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</si>
  <si>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</si>
  <si>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</si>
  <si>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</si>
  <si>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</si>
  <si>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</si>
  <si>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</si>
  <si>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</si>
  <si>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</si>
  <si>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</si>
  <si>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</si>
  <si>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</si>
  <si>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</si>
  <si>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</si>
  <si>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</si>
  <si>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</si>
  <si>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</si>
  <si>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</si>
  <si>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</si>
  <si>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</si>
  <si>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</si>
  <si>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</si>
  <si>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</si>
  <si>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</si>
  <si>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</si>
  <si>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</si>
  <si>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</si>
  <si>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</si>
  <si>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</si>
  <si>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</si>
  <si>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</si>
  <si>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</si>
  <si>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</si>
  <si>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</si>
  <si>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</si>
  <si>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</si>
  <si>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</si>
  <si>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</si>
  <si>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</si>
  <si>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</si>
  <si>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</si>
  <si>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</si>
  <si>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</si>
  <si>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</si>
  <si>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</si>
  <si>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</si>
  <si>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</si>
  <si>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</si>
  <si>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</si>
  <si>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</si>
  <si>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</si>
  <si>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</si>
  <si>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</si>
  <si>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</si>
  <si>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</si>
  <si>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</si>
  <si>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Forsinkelsesbassiner, lukkede med automatisk rensning og SRO Miljøklasse A (1.000-3.000 m3) - Konstruktioner</t>
  </si>
  <si>
    <t>Installationer "ingen eller faste riste" (mindre end 7 m2)</t>
  </si>
  <si>
    <t>Jordbassin Klasse B</t>
  </si>
  <si>
    <t>Køretøjer, entreprenørmaskiner</t>
  </si>
  <si>
    <t>Køretøjer, personbil</t>
  </si>
  <si>
    <t xml:space="preserve">Ledningsnet ≤ Ø 200 mm </t>
  </si>
  <si>
    <t>Pumpeinstallation Miljøklasse A (100-300 l/s) - Mek/EL</t>
  </si>
  <si>
    <t>Pumpestationer i brønde (&lt; 6,25 m2), Mek/EL</t>
  </si>
  <si>
    <t>Pumpestationer i underjordiske bygværker (&lt;50 m2), Mek/El</t>
  </si>
  <si>
    <t>Pumpestationer i brønde (&lt; 6,25 m2), Konstruktioner</t>
  </si>
  <si>
    <t>Sand- og fedtfang, Kontruktioner</t>
  </si>
  <si>
    <t>Værksteder, garager</t>
  </si>
  <si>
    <t xml:space="preserve">Ø 200 mm &lt; Ledningsnet ≤ Ø 500 mm </t>
  </si>
  <si>
    <t>Pumpeinstallation Miljøklasse A (100-300 l/s) - SRO</t>
  </si>
  <si>
    <t>Beluftningstanke, Konstruktioner</t>
  </si>
  <si>
    <t>Beluftningstanke, Mek/EL</t>
  </si>
  <si>
    <t>Brønde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</si>
  <si>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</si>
  <si>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</si>
  <si>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>Kælder</t>
  </si>
  <si>
    <t>Pumpeinstallation Miljøklasse A (600-1.000 l/s) - Mek/EL</t>
  </si>
  <si>
    <t>Rådnetanke, slam, Mek/EL</t>
  </si>
  <si>
    <t>Sand- og fedtfang, Mek/EL</t>
  </si>
  <si>
    <t>Indløb med riste, Mek/EL</t>
  </si>
  <si>
    <t>Indløb med riste,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</si>
  <si>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</si>
  <si>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</si>
  <si>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</si>
  <si>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</si>
  <si>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Fane 10: Medfinansiering af klimatilpasningsprojekter efter gl. regulering</t>
  </si>
  <si>
    <t>Tillæg til budgetterede omkostninger til medfinansiering af klimatilpasningsprojekter</t>
  </si>
  <si>
    <t>Tillæg i alt</t>
  </si>
  <si>
    <t>Fane 10</t>
  </si>
  <si>
    <t>Medfinansiering af klimatilpasning</t>
  </si>
  <si>
    <t>Medfinansiering af klimatilpasningsprojekter</t>
  </si>
  <si>
    <t>Tillæg til medfinansiering af klimatilpasningsprojekter</t>
  </si>
  <si>
    <t>LAR-anlæg på Hasselvej, Gyvelvej og sideveje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</si>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</sst>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1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" fillId="12" borderId="9" xfId="2" applyFont="1" applyFill="1" applyBorder="1" applyAlignment="1" applyProtection="1">
      <alignment horizontal="center"/>
    </xf>
    <xf numFmtId="0" fontId="1" fillId="12" borderId="13" xfId="2" applyFont="1" applyFill="1" applyBorder="1" applyAlignment="1" applyProtection="1">
      <alignment horizontal="center"/>
    </xf>
    <xf numFmtId="0" fontId="1" fillId="12" borderId="10" xfId="2" applyFont="1" applyFill="1" applyBorder="1" applyAlignment="1" applyProtection="1">
      <alignment horizontal="center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7" t="s">
        <v>138</v>
      </c>
      <c r="D21" s="65" t="s">
        <v>139</v>
      </c>
      <c r="E21" s="66"/>
      <c r="F21" s="66"/>
      <c r="G21" s="67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/>
  </sheetViews>
  <sheetFormatPr defaultRowHeight="15" x14ac:dyDescent="0.25"/>
  <cols>
    <col min="1" max="4" width="9.140625" style="3"/>
    <col min="5" max="5" width="14.42578125" style="3" customWidth="1"/>
    <col min="6" max="6" width="14.85546875" style="3" customWidth="1"/>
    <col min="7" max="7" width="9" style="3" customWidth="1"/>
    <col min="8" max="8" width="3.28515625" style="3" customWidth="1"/>
    <col min="9" max="9" width="9.28515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83" t="s">
        <v>135</v>
      </c>
      <c r="C3" s="83"/>
      <c r="D3" s="83"/>
      <c r="E3" s="83"/>
      <c r="F3" s="83"/>
      <c r="G3" s="83"/>
      <c r="H3" s="83"/>
      <c r="I3" s="2"/>
    </row>
    <row r="4" spans="1:9" ht="25.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27" customHeight="1" x14ac:dyDescent="0.25">
      <c r="A8" s="2"/>
      <c r="B8" s="84" t="s">
        <v>136</v>
      </c>
      <c r="C8" s="85"/>
      <c r="D8" s="85"/>
      <c r="E8" s="85"/>
      <c r="F8" s="85"/>
      <c r="G8" s="85"/>
      <c r="H8" s="86"/>
      <c r="I8" s="2"/>
    </row>
    <row r="9" spans="1:9" x14ac:dyDescent="0.25">
      <c r="A9" s="2"/>
      <c r="B9" s="58" t="s">
        <v>142</v>
      </c>
      <c r="C9" s="59"/>
      <c r="D9" s="59"/>
      <c r="E9" s="59"/>
      <c r="F9" s="60"/>
      <c r="G9" s="13">
        <v>343722</v>
      </c>
      <c r="H9" s="24" t="s">
        <v>4</v>
      </c>
      <c r="I9" s="2"/>
    </row>
    <row r="10" spans="1:9" x14ac:dyDescent="0.25">
      <c r="A10" s="2"/>
      <c r="B10" s="48" t="s">
        <v>137</v>
      </c>
      <c r="C10" s="49"/>
      <c r="D10" s="49"/>
      <c r="E10" s="49"/>
      <c r="F10" s="50"/>
      <c r="G10" s="22">
        <f>SUM(G9:G9)</f>
        <v>343722</v>
      </c>
      <c r="H10" s="23" t="s">
        <v>4</v>
      </c>
      <c r="I10" s="2"/>
    </row>
    <row r="11" spans="1:9" x14ac:dyDescent="0.25">
      <c r="A11" s="2"/>
      <c r="B11" s="25"/>
      <c r="C11" s="25"/>
      <c r="D11" s="25"/>
      <c r="E11" s="25"/>
      <c r="F11" s="25"/>
      <c r="G11" s="25"/>
      <c r="H11" s="25"/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sheetProtection password="DFE9" sheet="1" objects="1" scenarios="1"/>
  <mergeCells count="4">
    <mergeCell ref="B10:F10"/>
    <mergeCell ref="B3:H4"/>
    <mergeCell ref="B8:H8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134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4" t="s">
        <v>28</v>
      </c>
      <c r="C9" s="55"/>
      <c r="D9" s="56"/>
      <c r="E9" s="9">
        <f>'Fane 3. Grundlag'!G12</f>
        <v>43604100.279377267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1401067.0663667598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209941.15247118287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551263.9022433752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42842895.224662706</v>
      </c>
      <c r="F13" s="20" t="s">
        <v>4</v>
      </c>
      <c r="G13" s="19">
        <f>E13</f>
        <v>42842895.224662706</v>
      </c>
      <c r="H13" s="20" t="s">
        <v>4</v>
      </c>
      <c r="I13" s="2"/>
    </row>
    <row r="14" spans="1:9" x14ac:dyDescent="0.25">
      <c r="A14" s="2"/>
      <c r="B14" s="48" t="s">
        <v>140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1" t="s">
        <v>141</v>
      </c>
      <c r="C15" s="52"/>
      <c r="D15" s="53"/>
      <c r="E15" s="19">
        <f>'Fane 10. Klima'!G10</f>
        <v>343722</v>
      </c>
      <c r="F15" s="20" t="s">
        <v>4</v>
      </c>
      <c r="G15" s="19">
        <f>E15</f>
        <v>343722</v>
      </c>
      <c r="H15" s="20" t="s">
        <v>4</v>
      </c>
      <c r="I15" s="2"/>
    </row>
    <row r="16" spans="1:9" x14ac:dyDescent="0.25">
      <c r="A16" s="2"/>
      <c r="B16" s="48" t="s">
        <v>29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102</v>
      </c>
      <c r="C17" s="52"/>
      <c r="D17" s="53"/>
      <c r="E17" s="19">
        <f>'Fane 6. Hist. over el. underdæk'!G13</f>
        <v>-2302009.5</v>
      </c>
      <c r="F17" s="20" t="s">
        <v>4</v>
      </c>
      <c r="G17" s="19">
        <f>E17</f>
        <v>-2302009.5</v>
      </c>
      <c r="H17" s="20" t="s">
        <v>4</v>
      </c>
      <c r="I17" s="2"/>
    </row>
    <row r="18" spans="1:9" x14ac:dyDescent="0.25">
      <c r="A18" s="2"/>
      <c r="B18" s="48" t="s">
        <v>25</v>
      </c>
      <c r="C18" s="49"/>
      <c r="D18" s="49"/>
      <c r="E18" s="49"/>
      <c r="F18" s="49"/>
      <c r="G18" s="49"/>
      <c r="H18" s="50"/>
      <c r="I18" s="2"/>
    </row>
    <row r="19" spans="1:9" x14ac:dyDescent="0.25">
      <c r="A19" s="2"/>
      <c r="B19" s="54" t="s">
        <v>32</v>
      </c>
      <c r="C19" s="55"/>
      <c r="D19" s="56"/>
      <c r="E19" s="13">
        <f>'Fane 8. Korrektion af PL2015'!G11</f>
        <v>248542</v>
      </c>
      <c r="F19" s="10" t="s">
        <v>4</v>
      </c>
      <c r="G19" s="21"/>
      <c r="H19" s="12"/>
      <c r="I19" s="2"/>
    </row>
    <row r="20" spans="1:9" x14ac:dyDescent="0.25">
      <c r="A20" s="2"/>
      <c r="B20" s="54" t="s">
        <v>33</v>
      </c>
      <c r="C20" s="55"/>
      <c r="D20" s="56"/>
      <c r="E20" s="13">
        <f>'Fane 8. Korrektion af PL2015'!G17</f>
        <v>169411</v>
      </c>
      <c r="F20" s="10" t="s">
        <v>4</v>
      </c>
      <c r="G20" s="16"/>
      <c r="H20" s="15"/>
      <c r="I20" s="2"/>
    </row>
    <row r="21" spans="1:9" ht="30" customHeight="1" x14ac:dyDescent="0.25">
      <c r="A21" s="2"/>
      <c r="B21" s="54" t="s">
        <v>92</v>
      </c>
      <c r="C21" s="55"/>
      <c r="D21" s="56"/>
      <c r="E21" s="13">
        <f>'Fane 8. Korrektion af PL2015'!G23</f>
        <v>-537003</v>
      </c>
      <c r="F21" s="10" t="s">
        <v>4</v>
      </c>
      <c r="G21" s="14"/>
      <c r="H21" s="15"/>
      <c r="I21" s="2"/>
    </row>
    <row r="22" spans="1:9" ht="28.5" customHeight="1" x14ac:dyDescent="0.25">
      <c r="A22" s="2"/>
      <c r="B22" s="54" t="s">
        <v>34</v>
      </c>
      <c r="C22" s="55"/>
      <c r="D22" s="56"/>
      <c r="E22" s="13">
        <f>'Fane 8. Korrektion af PL2015'!G30</f>
        <v>1580679.7199999997</v>
      </c>
      <c r="F22" s="10" t="s">
        <v>4</v>
      </c>
      <c r="G22" s="17"/>
      <c r="H22" s="18"/>
      <c r="I22" s="2"/>
    </row>
    <row r="23" spans="1:9" x14ac:dyDescent="0.25">
      <c r="A23" s="2"/>
      <c r="B23" s="51" t="s">
        <v>35</v>
      </c>
      <c r="C23" s="52"/>
      <c r="D23" s="53"/>
      <c r="E23" s="19">
        <f>SUM(E19:E22)</f>
        <v>1461629.7199999997</v>
      </c>
      <c r="F23" s="20" t="s">
        <v>4</v>
      </c>
      <c r="G23" s="19">
        <f>E23</f>
        <v>1461629.7199999997</v>
      </c>
      <c r="H23" s="20" t="s">
        <v>4</v>
      </c>
      <c r="I23" s="2"/>
    </row>
    <row r="24" spans="1:9" x14ac:dyDescent="0.25">
      <c r="A24" s="2"/>
      <c r="B24" s="48" t="s">
        <v>30</v>
      </c>
      <c r="C24" s="49"/>
      <c r="D24" s="49"/>
      <c r="E24" s="49"/>
      <c r="F24" s="49"/>
      <c r="G24" s="49"/>
      <c r="H24" s="50"/>
      <c r="I24" s="2"/>
    </row>
    <row r="25" spans="1:9" x14ac:dyDescent="0.25">
      <c r="A25" s="2"/>
      <c r="B25" s="51" t="s">
        <v>31</v>
      </c>
      <c r="C25" s="52"/>
      <c r="D25" s="53"/>
      <c r="E25" s="19">
        <f>'Fane 9. Kontrol af PL2015'!G36</f>
        <v>3814390.017984502</v>
      </c>
      <c r="F25" s="20" t="s">
        <v>4</v>
      </c>
      <c r="G25" s="19">
        <f>E25</f>
        <v>3814390.017984502</v>
      </c>
      <c r="H25" s="20" t="s">
        <v>4</v>
      </c>
      <c r="I25" s="2"/>
    </row>
    <row r="26" spans="1:9" x14ac:dyDescent="0.25">
      <c r="A26" s="2"/>
      <c r="B26" s="48" t="s">
        <v>36</v>
      </c>
      <c r="C26" s="49"/>
      <c r="D26" s="49"/>
      <c r="E26" s="49"/>
      <c r="F26" s="50"/>
      <c r="G26" s="22">
        <f>G13+G15+G17+G23+G25</f>
        <v>46160627.462647207</v>
      </c>
      <c r="H26" s="23" t="s">
        <v>4</v>
      </c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sheetProtection password="DFE9" sheet="1" objects="1" scenarios="1"/>
  <mergeCells count="20">
    <mergeCell ref="B23:D23"/>
    <mergeCell ref="B21:D21"/>
    <mergeCell ref="B26:F26"/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  <mergeCell ref="B16:H16"/>
    <mergeCell ref="B8:H8"/>
    <mergeCell ref="B14:H14"/>
    <mergeCell ref="B15:D15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15340944.95458528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26862088.258425225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1401067.0663667598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43604100.279377267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42203033.213010505</v>
      </c>
      <c r="H9" s="24" t="s">
        <v>4</v>
      </c>
      <c r="I9" s="2"/>
    </row>
    <row r="10" spans="1:9" x14ac:dyDescent="0.25">
      <c r="A10" s="2"/>
      <c r="B10" s="58" t="s">
        <v>143</v>
      </c>
      <c r="C10" s="59"/>
      <c r="D10" s="59"/>
      <c r="E10" s="59"/>
      <c r="F10" s="60"/>
      <c r="G10" s="13">
        <v>1223282.2204491952</v>
      </c>
      <c r="H10" s="24" t="s">
        <v>4</v>
      </c>
      <c r="I10" s="2"/>
    </row>
    <row r="11" spans="1:9" x14ac:dyDescent="0.25">
      <c r="A11" s="2"/>
      <c r="B11" s="58" t="s">
        <v>144</v>
      </c>
      <c r="C11" s="59"/>
      <c r="D11" s="59"/>
      <c r="E11" s="59"/>
      <c r="F11" s="60"/>
      <c r="G11" s="13">
        <f>$G$9-$G$10</f>
        <v>40979750.992561311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8">
        <v>0.51230460748600359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209941.15247118287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9" t="s">
        <v>93</v>
      </c>
      <c r="C9" s="70"/>
      <c r="D9" s="70"/>
      <c r="E9" s="70"/>
      <c r="F9" s="71"/>
      <c r="G9" s="13">
        <f>'Fane 3. Grundlag'!G9</f>
        <v>15340944.95458528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72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306818.89909170562</v>
      </c>
      <c r="H11" s="73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26862088.258425225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8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244445.00315166955</v>
      </c>
      <c r="H14" s="73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551263.9022433752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-20251973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-11043935</v>
      </c>
      <c r="H10" s="24" t="s">
        <v>4</v>
      </c>
      <c r="I10" s="2"/>
    </row>
    <row r="11" spans="1:9" x14ac:dyDescent="0.25">
      <c r="A11" s="2"/>
      <c r="B11" s="74" t="s">
        <v>85</v>
      </c>
      <c r="C11" s="75"/>
      <c r="D11" s="75"/>
      <c r="E11" s="75"/>
      <c r="F11" s="76"/>
      <c r="G11" s="77">
        <v>-9208038</v>
      </c>
      <c r="H11" s="78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-2302009.5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9" t="s">
        <v>0</v>
      </c>
      <c r="C9" s="20" t="s">
        <v>1</v>
      </c>
      <c r="D9" s="79" t="s">
        <v>2</v>
      </c>
      <c r="E9" s="79" t="s">
        <v>73</v>
      </c>
      <c r="F9" s="80" t="s">
        <v>3</v>
      </c>
      <c r="G9" s="80"/>
      <c r="H9" s="2"/>
    </row>
    <row r="10" spans="1:8" x14ac:dyDescent="0.25">
      <c r="A10" s="2"/>
      <c r="B10" s="81" t="s">
        <v>105</v>
      </c>
      <c r="C10" s="82">
        <v>2015</v>
      </c>
      <c r="D10" s="82">
        <v>5</v>
      </c>
      <c r="E10" s="13">
        <v>174246</v>
      </c>
      <c r="F10" s="13">
        <f>E10/D10</f>
        <v>34849.199999999997</v>
      </c>
      <c r="G10" s="24" t="s">
        <v>4</v>
      </c>
      <c r="H10" s="2"/>
    </row>
    <row r="11" spans="1:8" x14ac:dyDescent="0.25">
      <c r="A11" s="2"/>
      <c r="B11" s="81" t="s">
        <v>106</v>
      </c>
      <c r="C11" s="82">
        <v>2015</v>
      </c>
      <c r="D11" s="82">
        <v>75</v>
      </c>
      <c r="E11" s="13">
        <v>42761</v>
      </c>
      <c r="F11" s="13">
        <f t="shared" ref="F11:F41" si="0">E11/D11</f>
        <v>570.14666666666665</v>
      </c>
      <c r="G11" s="24" t="s">
        <v>4</v>
      </c>
      <c r="H11" s="2"/>
    </row>
    <row r="12" spans="1:8" x14ac:dyDescent="0.25">
      <c r="A12" s="2"/>
      <c r="B12" s="81" t="s">
        <v>107</v>
      </c>
      <c r="C12" s="82">
        <v>2015</v>
      </c>
      <c r="D12" s="82">
        <v>20</v>
      </c>
      <c r="E12" s="13">
        <v>102737</v>
      </c>
      <c r="F12" s="13">
        <f t="shared" si="0"/>
        <v>5136.8500000000004</v>
      </c>
      <c r="G12" s="24" t="s">
        <v>4</v>
      </c>
      <c r="H12" s="2"/>
    </row>
    <row r="13" spans="1:8" x14ac:dyDescent="0.25">
      <c r="A13" s="2"/>
      <c r="B13" s="81" t="s">
        <v>108</v>
      </c>
      <c r="C13" s="82">
        <v>2015</v>
      </c>
      <c r="D13" s="82">
        <v>50</v>
      </c>
      <c r="E13" s="13">
        <v>1377915</v>
      </c>
      <c r="F13" s="13">
        <f t="shared" si="0"/>
        <v>27558.3</v>
      </c>
      <c r="G13" s="24" t="s">
        <v>4</v>
      </c>
      <c r="H13" s="2"/>
    </row>
    <row r="14" spans="1:8" x14ac:dyDescent="0.25">
      <c r="A14" s="2"/>
      <c r="B14" s="81" t="s">
        <v>109</v>
      </c>
      <c r="C14" s="82">
        <v>2015</v>
      </c>
      <c r="D14" s="82">
        <v>5</v>
      </c>
      <c r="E14" s="13">
        <v>1200540</v>
      </c>
      <c r="F14" s="13">
        <f t="shared" si="0"/>
        <v>240108</v>
      </c>
      <c r="G14" s="24" t="s">
        <v>4</v>
      </c>
      <c r="H14" s="2"/>
    </row>
    <row r="15" spans="1:8" x14ac:dyDescent="0.25">
      <c r="A15" s="2"/>
      <c r="B15" s="81" t="s">
        <v>110</v>
      </c>
      <c r="C15" s="82">
        <v>2015</v>
      </c>
      <c r="D15" s="82">
        <v>5</v>
      </c>
      <c r="E15" s="13">
        <v>23473</v>
      </c>
      <c r="F15" s="13">
        <f t="shared" si="0"/>
        <v>4694.6000000000004</v>
      </c>
      <c r="G15" s="24" t="s">
        <v>4</v>
      </c>
      <c r="H15" s="2"/>
    </row>
    <row r="16" spans="1:8" x14ac:dyDescent="0.25">
      <c r="A16" s="2"/>
      <c r="B16" s="81" t="s">
        <v>111</v>
      </c>
      <c r="C16" s="82">
        <v>2015</v>
      </c>
      <c r="D16" s="82">
        <v>75</v>
      </c>
      <c r="E16" s="13">
        <v>17256522</v>
      </c>
      <c r="F16" s="13">
        <f t="shared" si="0"/>
        <v>230086.96</v>
      </c>
      <c r="G16" s="24" t="s">
        <v>4</v>
      </c>
      <c r="H16" s="2"/>
    </row>
    <row r="17" spans="1:8" x14ac:dyDescent="0.25">
      <c r="A17" s="2"/>
      <c r="B17" s="81" t="s">
        <v>112</v>
      </c>
      <c r="C17" s="82">
        <v>2015</v>
      </c>
      <c r="D17" s="82">
        <v>20</v>
      </c>
      <c r="E17" s="13">
        <v>857778</v>
      </c>
      <c r="F17" s="13">
        <f t="shared" si="0"/>
        <v>42888.9</v>
      </c>
      <c r="G17" s="24" t="s">
        <v>4</v>
      </c>
      <c r="H17" s="2"/>
    </row>
    <row r="18" spans="1:8" x14ac:dyDescent="0.25">
      <c r="A18" s="2"/>
      <c r="B18" s="81" t="s">
        <v>113</v>
      </c>
      <c r="C18" s="82">
        <v>2015</v>
      </c>
      <c r="D18" s="82">
        <v>20</v>
      </c>
      <c r="E18" s="13">
        <v>565637</v>
      </c>
      <c r="F18" s="13">
        <f t="shared" si="0"/>
        <v>28281.85</v>
      </c>
      <c r="G18" s="24" t="s">
        <v>4</v>
      </c>
      <c r="H18" s="2"/>
    </row>
    <row r="19" spans="1:8" x14ac:dyDescent="0.25">
      <c r="A19" s="2"/>
      <c r="B19" s="81" t="s">
        <v>114</v>
      </c>
      <c r="C19" s="82">
        <v>2015</v>
      </c>
      <c r="D19" s="82">
        <v>20</v>
      </c>
      <c r="E19" s="13">
        <v>76645</v>
      </c>
      <c r="F19" s="13">
        <f t="shared" si="0"/>
        <v>3832.25</v>
      </c>
      <c r="G19" s="24" t="s">
        <v>4</v>
      </c>
      <c r="H19" s="2"/>
    </row>
    <row r="20" spans="1:8" x14ac:dyDescent="0.25">
      <c r="A20" s="2"/>
      <c r="B20" s="81" t="s">
        <v>115</v>
      </c>
      <c r="C20" s="82">
        <v>2015</v>
      </c>
      <c r="D20" s="82">
        <v>50</v>
      </c>
      <c r="E20" s="13">
        <v>139248</v>
      </c>
      <c r="F20" s="13">
        <f t="shared" si="0"/>
        <v>2784.96</v>
      </c>
      <c r="G20" s="24" t="s">
        <v>4</v>
      </c>
      <c r="H20" s="2"/>
    </row>
    <row r="21" spans="1:8" x14ac:dyDescent="0.25">
      <c r="A21" s="2"/>
      <c r="B21" s="81" t="s">
        <v>116</v>
      </c>
      <c r="C21" s="82">
        <v>2015</v>
      </c>
      <c r="D21" s="82">
        <v>60</v>
      </c>
      <c r="E21" s="13">
        <v>25362</v>
      </c>
      <c r="F21" s="13">
        <f t="shared" si="0"/>
        <v>422.7</v>
      </c>
      <c r="G21" s="24" t="s">
        <v>4</v>
      </c>
      <c r="H21" s="2"/>
    </row>
    <row r="22" spans="1:8" x14ac:dyDescent="0.25">
      <c r="A22" s="2"/>
      <c r="B22" s="81" t="s">
        <v>117</v>
      </c>
      <c r="C22" s="82">
        <v>2015</v>
      </c>
      <c r="D22" s="82">
        <v>75</v>
      </c>
      <c r="E22" s="13">
        <v>21161</v>
      </c>
      <c r="F22" s="13">
        <f t="shared" si="0"/>
        <v>282.14666666666665</v>
      </c>
      <c r="G22" s="24" t="s">
        <v>4</v>
      </c>
      <c r="H22" s="2"/>
    </row>
    <row r="23" spans="1:8" x14ac:dyDescent="0.25">
      <c r="A23" s="2"/>
      <c r="B23" s="81" t="s">
        <v>118</v>
      </c>
      <c r="C23" s="82">
        <v>2015</v>
      </c>
      <c r="D23" s="82">
        <v>75</v>
      </c>
      <c r="E23" s="13">
        <v>8083488</v>
      </c>
      <c r="F23" s="13">
        <f t="shared" si="0"/>
        <v>107779.84</v>
      </c>
      <c r="G23" s="24" t="s">
        <v>4</v>
      </c>
      <c r="H23" s="2"/>
    </row>
    <row r="24" spans="1:8" x14ac:dyDescent="0.25">
      <c r="A24" s="2"/>
      <c r="B24" s="81" t="s">
        <v>119</v>
      </c>
      <c r="C24" s="82">
        <v>2015</v>
      </c>
      <c r="D24" s="82">
        <v>10</v>
      </c>
      <c r="E24" s="13">
        <v>182430</v>
      </c>
      <c r="F24" s="13">
        <f t="shared" si="0"/>
        <v>18243</v>
      </c>
      <c r="G24" s="24" t="s">
        <v>4</v>
      </c>
      <c r="H24" s="2"/>
    </row>
    <row r="25" spans="1:8" x14ac:dyDescent="0.25">
      <c r="A25" s="2"/>
      <c r="B25" s="81" t="s">
        <v>120</v>
      </c>
      <c r="C25" s="82">
        <v>2015</v>
      </c>
      <c r="D25" s="82">
        <v>60</v>
      </c>
      <c r="E25" s="13">
        <v>431831</v>
      </c>
      <c r="F25" s="13">
        <f t="shared" si="0"/>
        <v>7197.1833333333334</v>
      </c>
      <c r="G25" s="24" t="s">
        <v>4</v>
      </c>
      <c r="H25" s="2"/>
    </row>
    <row r="26" spans="1:8" x14ac:dyDescent="0.25">
      <c r="A26" s="2"/>
      <c r="B26" s="81" t="s">
        <v>121</v>
      </c>
      <c r="C26" s="82">
        <v>2015</v>
      </c>
      <c r="D26" s="82">
        <v>20</v>
      </c>
      <c r="E26" s="13">
        <v>2999848</v>
      </c>
      <c r="F26" s="13">
        <f t="shared" si="0"/>
        <v>149992.4</v>
      </c>
      <c r="G26" s="24" t="s">
        <v>4</v>
      </c>
      <c r="H26" s="2"/>
    </row>
    <row r="27" spans="1:8" x14ac:dyDescent="0.25">
      <c r="A27" s="2"/>
      <c r="B27" s="81" t="s">
        <v>122</v>
      </c>
      <c r="C27" s="82">
        <v>2015</v>
      </c>
      <c r="D27" s="82">
        <v>75</v>
      </c>
      <c r="E27" s="13">
        <v>308205</v>
      </c>
      <c r="F27" s="13">
        <f t="shared" si="0"/>
        <v>4109.3999999999996</v>
      </c>
      <c r="G27" s="24" t="s">
        <v>4</v>
      </c>
      <c r="H27" s="2"/>
    </row>
    <row r="28" spans="1:8" x14ac:dyDescent="0.25">
      <c r="A28" s="2"/>
      <c r="B28" s="81" t="s">
        <v>123</v>
      </c>
      <c r="C28" s="82">
        <v>2015</v>
      </c>
      <c r="D28" s="82">
        <v>75</v>
      </c>
      <c r="E28" s="13">
        <v>3538546</v>
      </c>
      <c r="F28" s="13">
        <f t="shared" si="0"/>
        <v>47180.613333333335</v>
      </c>
      <c r="G28" s="24" t="s">
        <v>4</v>
      </c>
      <c r="H28" s="2"/>
    </row>
    <row r="29" spans="1:8" x14ac:dyDescent="0.25">
      <c r="A29" s="2"/>
      <c r="B29" s="81" t="s">
        <v>124</v>
      </c>
      <c r="C29" s="82">
        <v>2015</v>
      </c>
      <c r="D29" s="82">
        <v>20</v>
      </c>
      <c r="E29" s="13">
        <v>494689</v>
      </c>
      <c r="F29" s="13">
        <f t="shared" si="0"/>
        <v>24734.45</v>
      </c>
      <c r="G29" s="24" t="s">
        <v>4</v>
      </c>
      <c r="H29" s="2"/>
    </row>
    <row r="30" spans="1:8" x14ac:dyDescent="0.25">
      <c r="A30" s="2"/>
      <c r="B30" s="81" t="s">
        <v>125</v>
      </c>
      <c r="C30" s="82">
        <v>2015</v>
      </c>
      <c r="D30" s="82">
        <v>75</v>
      </c>
      <c r="E30" s="13">
        <v>93957</v>
      </c>
      <c r="F30" s="13">
        <f t="shared" si="0"/>
        <v>1252.76</v>
      </c>
      <c r="G30" s="24" t="s">
        <v>4</v>
      </c>
      <c r="H30" s="2"/>
    </row>
    <row r="31" spans="1:8" x14ac:dyDescent="0.25">
      <c r="A31" s="2"/>
      <c r="B31" s="81" t="s">
        <v>111</v>
      </c>
      <c r="C31" s="82">
        <v>2015</v>
      </c>
      <c r="D31" s="82">
        <v>75</v>
      </c>
      <c r="E31" s="13">
        <v>12173983</v>
      </c>
      <c r="F31" s="13">
        <f t="shared" si="0"/>
        <v>162319.77333333335</v>
      </c>
      <c r="G31" s="24" t="s">
        <v>4</v>
      </c>
      <c r="H31" s="2"/>
    </row>
    <row r="32" spans="1:8" x14ac:dyDescent="0.25">
      <c r="A32" s="2"/>
      <c r="B32" s="81" t="s">
        <v>112</v>
      </c>
      <c r="C32" s="82">
        <v>2015</v>
      </c>
      <c r="D32" s="82">
        <v>20</v>
      </c>
      <c r="E32" s="13">
        <v>613552</v>
      </c>
      <c r="F32" s="13">
        <f t="shared" si="0"/>
        <v>30677.599999999999</v>
      </c>
      <c r="G32" s="24" t="s">
        <v>4</v>
      </c>
      <c r="H32" s="2"/>
    </row>
    <row r="33" spans="1:8" x14ac:dyDescent="0.25">
      <c r="A33" s="2"/>
      <c r="B33" s="81" t="s">
        <v>126</v>
      </c>
      <c r="C33" s="82">
        <v>2015</v>
      </c>
      <c r="D33" s="82">
        <v>20</v>
      </c>
      <c r="E33" s="13">
        <v>3044954</v>
      </c>
      <c r="F33" s="13">
        <f t="shared" si="0"/>
        <v>152247.70000000001</v>
      </c>
      <c r="G33" s="24" t="s">
        <v>4</v>
      </c>
      <c r="H33" s="2"/>
    </row>
    <row r="34" spans="1:8" x14ac:dyDescent="0.25">
      <c r="A34" s="2"/>
      <c r="B34" s="81" t="s">
        <v>113</v>
      </c>
      <c r="C34" s="82">
        <v>2015</v>
      </c>
      <c r="D34" s="82">
        <v>20</v>
      </c>
      <c r="E34" s="13">
        <v>255075</v>
      </c>
      <c r="F34" s="13">
        <f t="shared" si="0"/>
        <v>12753.75</v>
      </c>
      <c r="G34" s="24" t="s">
        <v>4</v>
      </c>
      <c r="H34" s="2"/>
    </row>
    <row r="35" spans="1:8" x14ac:dyDescent="0.25">
      <c r="A35" s="2"/>
      <c r="B35" s="81" t="s">
        <v>114</v>
      </c>
      <c r="C35" s="82">
        <v>2015</v>
      </c>
      <c r="D35" s="82">
        <v>20</v>
      </c>
      <c r="E35" s="13">
        <v>259463</v>
      </c>
      <c r="F35" s="13">
        <f t="shared" si="0"/>
        <v>12973.15</v>
      </c>
      <c r="G35" s="24" t="s">
        <v>4</v>
      </c>
      <c r="H35" s="2"/>
    </row>
    <row r="36" spans="1:8" x14ac:dyDescent="0.25">
      <c r="A36" s="2"/>
      <c r="B36" s="81" t="s">
        <v>127</v>
      </c>
      <c r="C36" s="82">
        <v>2015</v>
      </c>
      <c r="D36" s="82">
        <v>20</v>
      </c>
      <c r="E36" s="13">
        <v>330323</v>
      </c>
      <c r="F36" s="13">
        <f t="shared" si="0"/>
        <v>16516.150000000001</v>
      </c>
      <c r="G36" s="24" t="s">
        <v>4</v>
      </c>
      <c r="H36" s="2"/>
    </row>
    <row r="37" spans="1:8" x14ac:dyDescent="0.25">
      <c r="A37" s="2"/>
      <c r="B37" s="81" t="s">
        <v>128</v>
      </c>
      <c r="C37" s="82">
        <v>2015</v>
      </c>
      <c r="D37" s="82">
        <v>20</v>
      </c>
      <c r="E37" s="13">
        <v>297176</v>
      </c>
      <c r="F37" s="13">
        <f t="shared" si="0"/>
        <v>14858.8</v>
      </c>
      <c r="G37" s="24" t="s">
        <v>4</v>
      </c>
      <c r="H37" s="2"/>
    </row>
    <row r="38" spans="1:8" x14ac:dyDescent="0.25">
      <c r="A38" s="2"/>
      <c r="B38" s="81" t="s">
        <v>117</v>
      </c>
      <c r="C38" s="82">
        <v>2015</v>
      </c>
      <c r="D38" s="82">
        <v>75</v>
      </c>
      <c r="E38" s="13">
        <v>187487</v>
      </c>
      <c r="F38" s="13">
        <f t="shared" si="0"/>
        <v>2499.8266666666668</v>
      </c>
      <c r="G38" s="24" t="s">
        <v>4</v>
      </c>
      <c r="H38" s="2"/>
    </row>
    <row r="39" spans="1:8" x14ac:dyDescent="0.25">
      <c r="A39" s="2"/>
      <c r="B39" s="81" t="s">
        <v>129</v>
      </c>
      <c r="C39" s="82">
        <v>2015</v>
      </c>
      <c r="D39" s="82">
        <v>20</v>
      </c>
      <c r="E39" s="13">
        <v>1527656</v>
      </c>
      <c r="F39" s="13">
        <f t="shared" si="0"/>
        <v>76382.8</v>
      </c>
      <c r="G39" s="24" t="s">
        <v>4</v>
      </c>
      <c r="H39" s="2"/>
    </row>
    <row r="40" spans="1:8" x14ac:dyDescent="0.25">
      <c r="A40" s="2"/>
      <c r="B40" s="81" t="s">
        <v>130</v>
      </c>
      <c r="C40" s="82">
        <v>2015</v>
      </c>
      <c r="D40" s="82">
        <v>10</v>
      </c>
      <c r="E40" s="13">
        <v>877318</v>
      </c>
      <c r="F40" s="13">
        <f t="shared" si="0"/>
        <v>87731.8</v>
      </c>
      <c r="G40" s="24" t="s">
        <v>4</v>
      </c>
      <c r="H40" s="2"/>
    </row>
    <row r="41" spans="1:8" x14ac:dyDescent="0.25">
      <c r="A41" s="2"/>
      <c r="B41" s="81" t="s">
        <v>119</v>
      </c>
      <c r="C41" s="82">
        <v>2015</v>
      </c>
      <c r="D41" s="82">
        <v>10</v>
      </c>
      <c r="E41" s="13">
        <v>143920</v>
      </c>
      <c r="F41" s="13">
        <f t="shared" si="0"/>
        <v>14392</v>
      </c>
      <c r="G41" s="24" t="s">
        <v>4</v>
      </c>
      <c r="H41" s="2"/>
    </row>
    <row r="42" spans="1:8" x14ac:dyDescent="0.25">
      <c r="A42" s="2"/>
      <c r="B42" s="48" t="s">
        <v>131</v>
      </c>
      <c r="C42" s="49"/>
      <c r="D42" s="49"/>
      <c r="E42" s="50"/>
      <c r="F42" s="22">
        <f>SUM(F10:F41)</f>
        <v>1565339.8599999999</v>
      </c>
      <c r="G42" s="23" t="s">
        <v>4</v>
      </c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</sheetData>
  <sheetProtection password="DFE9" sheet="1" objects="1" scenarios="1"/>
  <mergeCells count="4">
    <mergeCell ref="B42:E4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3" t="s">
        <v>7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4" t="s">
        <v>86</v>
      </c>
      <c r="C8" s="85"/>
      <c r="D8" s="85"/>
      <c r="E8" s="85"/>
      <c r="F8" s="85"/>
      <c r="G8" s="85"/>
      <c r="H8" s="86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1261042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1012500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248542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4" t="s">
        <v>77</v>
      </c>
      <c r="C14" s="85"/>
      <c r="D14" s="85"/>
      <c r="E14" s="85"/>
      <c r="F14" s="85"/>
      <c r="G14" s="85"/>
      <c r="H14" s="86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603411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434000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169411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4" t="s">
        <v>87</v>
      </c>
      <c r="C20" s="85"/>
      <c r="D20" s="85"/>
      <c r="E20" s="85"/>
      <c r="F20" s="85"/>
      <c r="G20" s="85"/>
      <c r="H20" s="86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245997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783000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-537003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4" t="s">
        <v>81</v>
      </c>
      <c r="C26" s="85"/>
      <c r="D26" s="85"/>
      <c r="E26" s="85"/>
      <c r="F26" s="85"/>
      <c r="G26" s="85"/>
      <c r="H26" s="86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552833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997167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2015'!F42</f>
        <v>1565339.8599999999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1580679.7199999997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3" t="s">
        <v>6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41543220</v>
      </c>
      <c r="H9" s="73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19508568</v>
      </c>
      <c r="F11" s="24" t="s">
        <v>4</v>
      </c>
      <c r="G11" s="21"/>
      <c r="H11" s="87"/>
      <c r="I11" s="2"/>
    </row>
    <row r="12" spans="1:9" x14ac:dyDescent="0.25">
      <c r="A12" s="2"/>
      <c r="B12" s="58" t="s">
        <v>44</v>
      </c>
      <c r="C12" s="59"/>
      <c r="D12" s="60"/>
      <c r="E12" s="13">
        <v>3312141</v>
      </c>
      <c r="F12" s="24" t="s">
        <v>4</v>
      </c>
      <c r="G12" s="16"/>
      <c r="H12" s="88"/>
      <c r="I12" s="2"/>
    </row>
    <row r="13" spans="1:9" x14ac:dyDescent="0.25">
      <c r="A13" s="2"/>
      <c r="B13" s="58" t="s">
        <v>45</v>
      </c>
      <c r="C13" s="59"/>
      <c r="D13" s="60"/>
      <c r="E13" s="13">
        <v>698689</v>
      </c>
      <c r="F13" s="24" t="s">
        <v>4</v>
      </c>
      <c r="G13" s="16"/>
      <c r="H13" s="88"/>
      <c r="I13" s="2"/>
    </row>
    <row r="14" spans="1:9" x14ac:dyDescent="0.25">
      <c r="A14" s="2"/>
      <c r="B14" s="58" t="s">
        <v>46</v>
      </c>
      <c r="C14" s="59"/>
      <c r="D14" s="60"/>
      <c r="E14" s="13">
        <v>1230120</v>
      </c>
      <c r="F14" s="24" t="s">
        <v>4</v>
      </c>
      <c r="G14" s="16"/>
      <c r="H14" s="88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24749518</v>
      </c>
      <c r="F15" s="73" t="s">
        <v>4</v>
      </c>
      <c r="G15" s="16"/>
      <c r="H15" s="88"/>
      <c r="I15" s="2"/>
    </row>
    <row r="16" spans="1:9" x14ac:dyDescent="0.25">
      <c r="A16" s="2"/>
      <c r="B16" s="58" t="s">
        <v>48</v>
      </c>
      <c r="C16" s="59"/>
      <c r="D16" s="60"/>
      <c r="E16" s="13">
        <v>0</v>
      </c>
      <c r="F16" s="24" t="s">
        <v>4</v>
      </c>
      <c r="G16" s="16"/>
      <c r="H16" s="88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8"/>
      <c r="I17" s="2"/>
    </row>
    <row r="18" spans="1:9" x14ac:dyDescent="0.25">
      <c r="A18" s="2"/>
      <c r="B18" s="58" t="s">
        <v>50</v>
      </c>
      <c r="C18" s="59"/>
      <c r="D18" s="60"/>
      <c r="E18" s="13">
        <v>308148</v>
      </c>
      <c r="F18" s="24" t="s">
        <v>4</v>
      </c>
      <c r="G18" s="16"/>
      <c r="H18" s="88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308148</v>
      </c>
      <c r="F19" s="73" t="s">
        <v>4</v>
      </c>
      <c r="G19" s="16"/>
      <c r="H19" s="88"/>
      <c r="I19" s="2"/>
    </row>
    <row r="20" spans="1:9" ht="29.25" customHeight="1" x14ac:dyDescent="0.25">
      <c r="A20" s="2"/>
      <c r="B20" s="54" t="s">
        <v>52</v>
      </c>
      <c r="C20" s="55"/>
      <c r="D20" s="56"/>
      <c r="E20" s="13">
        <v>-339967.33</v>
      </c>
      <c r="F20" s="24" t="s">
        <v>4</v>
      </c>
      <c r="G20" s="16"/>
      <c r="H20" s="88"/>
      <c r="I20" s="2"/>
    </row>
    <row r="21" spans="1:9" ht="30.75" customHeight="1" x14ac:dyDescent="0.25">
      <c r="A21" s="2"/>
      <c r="B21" s="54" t="s">
        <v>53</v>
      </c>
      <c r="C21" s="55"/>
      <c r="D21" s="56"/>
      <c r="E21" s="13">
        <v>-24749518</v>
      </c>
      <c r="F21" s="24" t="s">
        <v>4</v>
      </c>
      <c r="G21" s="16"/>
      <c r="H21" s="88"/>
      <c r="I21" s="2"/>
    </row>
    <row r="22" spans="1:9" x14ac:dyDescent="0.25">
      <c r="A22" s="2"/>
      <c r="B22" s="58" t="s">
        <v>54</v>
      </c>
      <c r="C22" s="59"/>
      <c r="D22" s="60"/>
      <c r="E22" s="13">
        <v>-4030461</v>
      </c>
      <c r="F22" s="24" t="s">
        <v>4</v>
      </c>
      <c r="G22" s="16"/>
      <c r="H22" s="88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8"/>
      <c r="I23" s="2"/>
    </row>
    <row r="24" spans="1:9" ht="30" customHeight="1" x14ac:dyDescent="0.25">
      <c r="A24" s="2"/>
      <c r="B24" s="54" t="s">
        <v>56</v>
      </c>
      <c r="C24" s="55"/>
      <c r="D24" s="56"/>
      <c r="E24" s="13">
        <v>0</v>
      </c>
      <c r="F24" s="24" t="s">
        <v>4</v>
      </c>
      <c r="G24" s="16"/>
      <c r="H24" s="88"/>
      <c r="I24" s="2"/>
    </row>
    <row r="25" spans="1:9" ht="30" customHeight="1" x14ac:dyDescent="0.25">
      <c r="A25" s="2"/>
      <c r="B25" s="54" t="s">
        <v>57</v>
      </c>
      <c r="C25" s="55"/>
      <c r="D25" s="56"/>
      <c r="E25" s="13">
        <v>0</v>
      </c>
      <c r="F25" s="24" t="s">
        <v>4</v>
      </c>
      <c r="G25" s="16"/>
      <c r="H25" s="88"/>
      <c r="I25" s="2"/>
    </row>
    <row r="26" spans="1:9" ht="30" customHeight="1" x14ac:dyDescent="0.25">
      <c r="A26" s="2"/>
      <c r="B26" s="54" t="s">
        <v>58</v>
      </c>
      <c r="C26" s="55"/>
      <c r="D26" s="56"/>
      <c r="E26" s="13">
        <v>-116198</v>
      </c>
      <c r="F26" s="24" t="s">
        <v>4</v>
      </c>
      <c r="G26" s="16"/>
      <c r="H26" s="88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-29236144.329999998</v>
      </c>
      <c r="F27" s="73" t="s">
        <v>4</v>
      </c>
      <c r="G27" s="17"/>
      <c r="H27" s="89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-4178478.3299999982</v>
      </c>
      <c r="F28" s="73" t="s">
        <v>4</v>
      </c>
      <c r="G28" s="1">
        <f>IF(E28&lt;0,0,-E28)</f>
        <v>0</v>
      </c>
      <c r="H28" s="73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504686.98201549798</v>
      </c>
      <c r="F30" s="73" t="s">
        <v>4</v>
      </c>
      <c r="G30" s="19">
        <f>-$E$30</f>
        <v>-504686.98201549798</v>
      </c>
      <c r="H30" s="73" t="s">
        <v>4</v>
      </c>
      <c r="I30" s="2"/>
    </row>
    <row r="31" spans="1:9" x14ac:dyDescent="0.25">
      <c r="A31" s="2"/>
      <c r="B31" s="90" t="s">
        <v>132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4" t="s">
        <v>133</v>
      </c>
      <c r="C32" s="55"/>
      <c r="D32" s="56"/>
      <c r="E32" s="13">
        <v>33595323</v>
      </c>
      <c r="F32" s="24" t="s">
        <v>4</v>
      </c>
      <c r="G32" s="21"/>
      <c r="H32" s="87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8"/>
      <c r="I33" s="2"/>
    </row>
    <row r="34" spans="1:9" ht="43.5" customHeight="1" x14ac:dyDescent="0.25">
      <c r="A34" s="2"/>
      <c r="B34" s="54" t="s">
        <v>63</v>
      </c>
      <c r="C34" s="55"/>
      <c r="D34" s="56"/>
      <c r="E34" s="13">
        <v>3628820</v>
      </c>
      <c r="F34" s="24" t="s">
        <v>4</v>
      </c>
      <c r="G34" s="17"/>
      <c r="H34" s="89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37224143</v>
      </c>
      <c r="F35" s="73" t="s">
        <v>4</v>
      </c>
      <c r="G35" s="19">
        <f>-E35</f>
        <v>-37224143</v>
      </c>
      <c r="H35" s="73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3814390.017984502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2018-08-10T12:26:00Z</dcterms:modified>
</cp:coreProperties>
</file>