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110" yWindow="720" windowWidth="12435" windowHeight="1210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E21" i="2" l="1"/>
  <c r="E22" i="2" s="1"/>
  <c r="G36" i="12"/>
  <c r="G10" i="9" l="1"/>
  <c r="G30" i="13"/>
  <c r="F16" i="11" l="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17" i="11"/>
  <c r="F10" i="11"/>
  <c r="G13" i="10"/>
  <c r="E15" i="2" s="1"/>
  <c r="G15" i="2" s="1"/>
  <c r="G12" i="9"/>
  <c r="G14" i="9" s="1"/>
  <c r="G9" i="9"/>
  <c r="G11" i="9" s="1"/>
  <c r="G12" i="7"/>
  <c r="E9" i="2" s="1"/>
  <c r="E19" i="2"/>
  <c r="E10" i="2"/>
  <c r="F18" i="11" l="1"/>
  <c r="G29" i="12" s="1"/>
  <c r="G30" i="12" s="1"/>
  <c r="E20" i="2" s="1"/>
  <c r="G22" i="2" s="1"/>
  <c r="E28" i="13"/>
  <c r="G28" i="13" s="1"/>
  <c r="G36" i="13" s="1"/>
  <c r="E24" i="2" s="1"/>
  <c r="G24" i="2" s="1"/>
  <c r="G9" i="8"/>
  <c r="G15" i="9"/>
  <c r="E12" i="2" s="1"/>
  <c r="E11" i="2" l="1"/>
  <c r="E13" i="2" s="1"/>
  <c r="G13" i="2" s="1"/>
  <c r="G25" i="2" s="1"/>
</calcChain>
</file>

<file path=xl/sharedStrings.xml><?xml version="1.0" encoding="utf-8"?>
<sst xmlns="http://schemas.openxmlformats.org/spreadsheetml/2006/main" count="228" uniqueCount="121">
  <si>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</si>
  <si>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</si>
  <si>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</si>
  <si>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</si>
  <si>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</si>
  <si>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</si>
  <si>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</si>
  <si>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</si>
  <si>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</si>
  <si>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</si>
  <si>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</si>
  <si>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</si>
  <si>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</si>
  <si>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</si>
  <si>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</si>
  <si>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</si>
  <si>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</si>
  <si>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</si>
  <si>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</si>
  <si>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</si>
  <si>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</si>
  <si>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</si>
  <si>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</si>
  <si>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</si>
  <si>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</si>
  <si>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</si>
  <si>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</si>
  <si>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</si>
  <si>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</si>
  <si>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</si>
  <si>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</si>
  <si>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</si>
  <si>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</si>
  <si>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</si>
  <si>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</si>
  <si>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</si>
  <si>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</si>
  <si>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</si>
  <si>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</si>
  <si>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</si>
  <si>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</si>
  <si>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</si>
  <si>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</si>
  <si>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</si>
  <si>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</si>
  <si>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</si>
  <si>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</si>
  <si>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</si>
  <si>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</si>
  <si>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</si>
  <si>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</si>
  <si>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</si>
  <si>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</si>
  <si>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</si>
  <si>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</si>
  <si>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</si>
  <si>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</si>
  <si>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</si>
  <si>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</si>
  <si>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</si>
  <si>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</si>
  <si>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</si>
  <si>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</si>
  <si>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</si>
  <si>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</si>
  <si>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</si>
  <si>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</si>
  <si>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</si>
  <si>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</si>
  <si>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</si>
  <si>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</si>
  <si>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</si>
  <si>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</si>
  <si>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</si>
  <si>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</si>
  <si>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</si>
  <si>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</si>
  <si>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</si>
  <si>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</si>
  <si>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</si>
  <si>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</si>
  <si>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</si>
  <si>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</si>
  <si>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</si>
  <si>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</si>
  <si>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</si>
  <si>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</si>
  <si>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</si>
  <si>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</si>
  <si>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</si>
  <si>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</si>
  <si>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</si>
  <si>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</si>
  <si>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</si>
  <si>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</si>
  <si>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</si>
  <si>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</si>
  <si>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</si>
  <si>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</si>
  <si>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</si>
  <si>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</si>
  <si>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</si>
  <si>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</si>
  <si>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</si>
  <si>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</si>
  <si>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Beluftningstanke, SRO</t>
  </si>
  <si>
    <t>Slutafvanding, slam - højteknologisk (centrifuger), Mek/El</t>
  </si>
  <si>
    <t>Beluftningstanke, Mek/EL</t>
  </si>
  <si>
    <t>Administrationbygninger</t>
  </si>
  <si>
    <t>Arbejdsplads</t>
  </si>
  <si>
    <t>Udbedring af vej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</si>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</sst>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89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3" fontId="8" fillId="4" borderId="1" xfId="0" applyNumberFormat="1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114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103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1" t="s">
        <v>28</v>
      </c>
      <c r="C9" s="52"/>
      <c r="D9" s="53"/>
      <c r="E9" s="9">
        <f>'Fane 3. Grundlag'!G12</f>
        <v>45660582.655299678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9"/>
      <c r="D10" s="60"/>
      <c r="E10" s="13">
        <f>'Fane 3. Grundlag'!G11</f>
        <v>4111938.4529963997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324.69163195844334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640916.87394095981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45019341.089726761</v>
      </c>
      <c r="F13" s="20" t="s">
        <v>4</v>
      </c>
      <c r="G13" s="19">
        <f>E13</f>
        <v>45019341.089726761</v>
      </c>
      <c r="H13" s="20" t="s">
        <v>4</v>
      </c>
      <c r="I13" s="2"/>
    </row>
    <row r="14" spans="1:9" x14ac:dyDescent="0.25">
      <c r="A14" s="2"/>
      <c r="B14" s="48" t="s">
        <v>29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4" t="s">
        <v>102</v>
      </c>
      <c r="C15" s="55"/>
      <c r="D15" s="56"/>
      <c r="E15" s="19">
        <f>'Fane 6. Hist. over el. underdæk'!G13</f>
        <v>-1683936.5</v>
      </c>
      <c r="F15" s="20" t="s">
        <v>4</v>
      </c>
      <c r="G15" s="19">
        <f>E15</f>
        <v>-1683936.5</v>
      </c>
      <c r="H15" s="20" t="s">
        <v>4</v>
      </c>
      <c r="I15" s="2"/>
    </row>
    <row r="16" spans="1:9" x14ac:dyDescent="0.25">
      <c r="A16" s="2"/>
      <c r="B16" s="48" t="s">
        <v>25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1" t="s">
        <v>32</v>
      </c>
      <c r="C17" s="52"/>
      <c r="D17" s="53"/>
      <c r="E17" s="13">
        <f>'Fane 8. Korrektion af PL2015'!G11</f>
        <v>721980</v>
      </c>
      <c r="F17" s="10" t="s">
        <v>4</v>
      </c>
      <c r="G17" s="21"/>
      <c r="H17" s="12"/>
      <c r="I17" s="2"/>
    </row>
    <row r="18" spans="1:9" x14ac:dyDescent="0.25">
      <c r="A18" s="2"/>
      <c r="B18" s="51" t="s">
        <v>33</v>
      </c>
      <c r="C18" s="52"/>
      <c r="D18" s="53"/>
      <c r="E18" s="13">
        <f>'Fane 8. Korrektion af PL2015'!G17</f>
        <v>-195235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1" t="s">
        <v>92</v>
      </c>
      <c r="C19" s="52"/>
      <c r="D19" s="53"/>
      <c r="E19" s="13">
        <f>'Fane 8. Korrektion af PL2015'!G23</f>
        <v>43010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51" t="s">
        <v>34</v>
      </c>
      <c r="C20" s="52"/>
      <c r="D20" s="53"/>
      <c r="E20" s="13">
        <f>'Fane 8. Korrektion af PL2015'!G30</f>
        <v>-119277.89333333331</v>
      </c>
      <c r="F20" s="10" t="s">
        <v>4</v>
      </c>
      <c r="G20" s="16"/>
      <c r="H20" s="15"/>
      <c r="I20" s="2"/>
    </row>
    <row r="21" spans="1:9" ht="28.5" customHeight="1" x14ac:dyDescent="0.25">
      <c r="A21" s="2"/>
      <c r="B21" s="51" t="s">
        <v>115</v>
      </c>
      <c r="C21" s="52"/>
      <c r="D21" s="53"/>
      <c r="E21" s="13">
        <f>'Fane 8. Korrektion af PL2015'!G36</f>
        <v>0</v>
      </c>
      <c r="F21" s="10" t="s">
        <v>4</v>
      </c>
      <c r="G21" s="17"/>
      <c r="H21" s="18"/>
      <c r="I21" s="2"/>
    </row>
    <row r="22" spans="1:9" x14ac:dyDescent="0.25">
      <c r="A22" s="2"/>
      <c r="B22" s="54" t="s">
        <v>35</v>
      </c>
      <c r="C22" s="55"/>
      <c r="D22" s="56"/>
      <c r="E22" s="19">
        <f>SUM(E17:E21)</f>
        <v>450477.10666666669</v>
      </c>
      <c r="F22" s="20" t="s">
        <v>4</v>
      </c>
      <c r="G22" s="19">
        <f>E22</f>
        <v>450477.10666666669</v>
      </c>
      <c r="H22" s="20" t="s">
        <v>4</v>
      </c>
      <c r="I22" s="2"/>
    </row>
    <row r="23" spans="1:9" x14ac:dyDescent="0.25">
      <c r="A23" s="2"/>
      <c r="B23" s="48" t="s">
        <v>30</v>
      </c>
      <c r="C23" s="49"/>
      <c r="D23" s="49"/>
      <c r="E23" s="49"/>
      <c r="F23" s="49"/>
      <c r="G23" s="49"/>
      <c r="H23" s="50"/>
      <c r="I23" s="2"/>
    </row>
    <row r="24" spans="1:9" x14ac:dyDescent="0.25">
      <c r="A24" s="2"/>
      <c r="B24" s="54" t="s">
        <v>31</v>
      </c>
      <c r="C24" s="55"/>
      <c r="D24" s="56"/>
      <c r="E24" s="19">
        <f>'Fane 9. Kontrol af PL2015'!G36</f>
        <v>-1789379</v>
      </c>
      <c r="F24" s="20" t="s">
        <v>4</v>
      </c>
      <c r="G24" s="19">
        <f>E24</f>
        <v>-1789379</v>
      </c>
      <c r="H24" s="20" t="s">
        <v>4</v>
      </c>
      <c r="I24" s="2"/>
    </row>
    <row r="25" spans="1:9" x14ac:dyDescent="0.25">
      <c r="A25" s="2"/>
      <c r="B25" s="48" t="s">
        <v>36</v>
      </c>
      <c r="C25" s="49"/>
      <c r="D25" s="49"/>
      <c r="E25" s="49"/>
      <c r="F25" s="50"/>
      <c r="G25" s="22">
        <f>G13+G15+G22+G24</f>
        <v>41996502.69639343</v>
      </c>
      <c r="H25" s="23" t="s">
        <v>4</v>
      </c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9"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3:H23"/>
    <mergeCell ref="B16:H16"/>
    <mergeCell ref="B14:H14"/>
    <mergeCell ref="B8:H8"/>
    <mergeCell ref="B17:D17"/>
    <mergeCell ref="B22:D22"/>
    <mergeCell ref="B19:D19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38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93</v>
      </c>
      <c r="C9" s="59"/>
      <c r="D9" s="59"/>
      <c r="E9" s="59"/>
      <c r="F9" s="60"/>
      <c r="G9" s="13">
        <v>24112313</v>
      </c>
      <c r="H9" s="24" t="s">
        <v>4</v>
      </c>
      <c r="I9" s="2"/>
    </row>
    <row r="10" spans="1:9" x14ac:dyDescent="0.25">
      <c r="A10" s="2"/>
      <c r="B10" s="58" t="s">
        <v>94</v>
      </c>
      <c r="C10" s="59"/>
      <c r="D10" s="59"/>
      <c r="E10" s="59"/>
      <c r="F10" s="60"/>
      <c r="G10" s="13">
        <v>17436331.202303279</v>
      </c>
      <c r="H10" s="24" t="s">
        <v>4</v>
      </c>
      <c r="I10" s="2"/>
    </row>
    <row r="11" spans="1:9" x14ac:dyDescent="0.25">
      <c r="A11" s="2"/>
      <c r="B11" s="58" t="s">
        <v>95</v>
      </c>
      <c r="C11" s="59"/>
      <c r="D11" s="59"/>
      <c r="E11" s="59"/>
      <c r="F11" s="60"/>
      <c r="G11" s="13">
        <v>4111938.4529963997</v>
      </c>
      <c r="H11" s="24" t="s">
        <v>4</v>
      </c>
      <c r="I11" s="2"/>
    </row>
    <row r="12" spans="1:9" x14ac:dyDescent="0.25">
      <c r="A12" s="2"/>
      <c r="B12" s="48" t="s">
        <v>38</v>
      </c>
      <c r="C12" s="49"/>
      <c r="D12" s="49"/>
      <c r="E12" s="49"/>
      <c r="F12" s="50"/>
      <c r="G12" s="22">
        <f>SUM(G9:G11)</f>
        <v>45660582.655299678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97</v>
      </c>
      <c r="C9" s="59"/>
      <c r="D9" s="59"/>
      <c r="E9" s="59"/>
      <c r="F9" s="60"/>
      <c r="G9" s="13">
        <f>'Fane 3. Grundlag'!G12-'Fane 3. Grundlag'!G11</f>
        <v>41548644.202303275</v>
      </c>
      <c r="H9" s="24" t="s">
        <v>4</v>
      </c>
      <c r="I9" s="2"/>
    </row>
    <row r="10" spans="1:9" x14ac:dyDescent="0.25">
      <c r="A10" s="2"/>
      <c r="B10" s="58" t="s">
        <v>119</v>
      </c>
      <c r="C10" s="59"/>
      <c r="D10" s="59"/>
      <c r="E10" s="59"/>
      <c r="F10" s="60"/>
      <c r="G10" s="13">
        <v>502417.03205486038</v>
      </c>
      <c r="H10" s="24" t="s">
        <v>4</v>
      </c>
      <c r="I10" s="2"/>
    </row>
    <row r="11" spans="1:9" x14ac:dyDescent="0.25">
      <c r="A11" s="2"/>
      <c r="B11" s="58" t="s">
        <v>120</v>
      </c>
      <c r="C11" s="59"/>
      <c r="D11" s="59"/>
      <c r="E11" s="59"/>
      <c r="F11" s="60"/>
      <c r="G11" s="13">
        <f>$G$9-$G$10</f>
        <v>41046227.170248412</v>
      </c>
      <c r="H11" s="24" t="s">
        <v>4</v>
      </c>
      <c r="I11" s="2"/>
    </row>
    <row r="12" spans="1:9" x14ac:dyDescent="0.25">
      <c r="A12" s="2"/>
      <c r="B12" s="58" t="s">
        <v>65</v>
      </c>
      <c r="C12" s="59"/>
      <c r="D12" s="59"/>
      <c r="E12" s="59"/>
      <c r="F12" s="60"/>
      <c r="G12" s="65">
        <v>7.9103891963495725E-4</v>
      </c>
      <c r="H12" s="24" t="s">
        <v>66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324.69163195844334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99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24112313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482246.26</v>
      </c>
      <c r="H11" s="70" t="s">
        <v>4</v>
      </c>
      <c r="I11" s="2"/>
    </row>
    <row r="12" spans="1:9" x14ac:dyDescent="0.25">
      <c r="A12" s="2"/>
      <c r="B12" s="58" t="s">
        <v>94</v>
      </c>
      <c r="C12" s="59"/>
      <c r="D12" s="59"/>
      <c r="E12" s="59"/>
      <c r="F12" s="60"/>
      <c r="G12" s="13">
        <f>'Fane 3. Grundlag'!G10</f>
        <v>17436331.202303279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65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158670.61394095985</v>
      </c>
      <c r="H14" s="70" t="s">
        <v>4</v>
      </c>
      <c r="I14" s="2"/>
    </row>
    <row r="15" spans="1:9" x14ac:dyDescent="0.25">
      <c r="A15" s="2"/>
      <c r="B15" s="48" t="s">
        <v>98</v>
      </c>
      <c r="C15" s="49"/>
      <c r="D15" s="49"/>
      <c r="E15" s="49"/>
      <c r="F15" s="50"/>
      <c r="G15" s="22">
        <f>G11+G14</f>
        <v>640916.87394095981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100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101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70</v>
      </c>
      <c r="C9" s="59"/>
      <c r="D9" s="59"/>
      <c r="E9" s="59"/>
      <c r="F9" s="60"/>
      <c r="G9" s="13">
        <v>-13410925</v>
      </c>
      <c r="H9" s="24" t="s">
        <v>4</v>
      </c>
      <c r="I9" s="2"/>
    </row>
    <row r="10" spans="1:9" x14ac:dyDescent="0.25">
      <c r="A10" s="2"/>
      <c r="B10" s="58" t="s">
        <v>71</v>
      </c>
      <c r="C10" s="59"/>
      <c r="D10" s="59"/>
      <c r="E10" s="59"/>
      <c r="F10" s="60"/>
      <c r="G10" s="13">
        <v>-6675179</v>
      </c>
      <c r="H10" s="24" t="s">
        <v>4</v>
      </c>
      <c r="I10" s="2"/>
    </row>
    <row r="11" spans="1:9" x14ac:dyDescent="0.25">
      <c r="A11" s="2"/>
      <c r="B11" s="71" t="s">
        <v>85</v>
      </c>
      <c r="C11" s="72"/>
      <c r="D11" s="72"/>
      <c r="E11" s="72"/>
      <c r="F11" s="73"/>
      <c r="G11" s="74">
        <v>-6735746</v>
      </c>
      <c r="H11" s="75" t="s">
        <v>4</v>
      </c>
      <c r="I11" s="2"/>
    </row>
    <row r="12" spans="1:9" x14ac:dyDescent="0.25">
      <c r="A12" s="2"/>
      <c r="B12" s="58" t="s">
        <v>72</v>
      </c>
      <c r="C12" s="59"/>
      <c r="D12" s="59"/>
      <c r="E12" s="59"/>
      <c r="F12" s="60"/>
      <c r="G12" s="13">
        <v>4</v>
      </c>
      <c r="H12" s="24" t="s">
        <v>4</v>
      </c>
      <c r="I12" s="2"/>
    </row>
    <row r="13" spans="1:9" x14ac:dyDescent="0.25">
      <c r="A13" s="2"/>
      <c r="B13" s="48" t="s">
        <v>69</v>
      </c>
      <c r="C13" s="49"/>
      <c r="D13" s="49"/>
      <c r="E13" s="49"/>
      <c r="F13" s="50"/>
      <c r="G13" s="22">
        <f>G11/G12</f>
        <v>-1683936.5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0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73</v>
      </c>
      <c r="F9" s="77" t="s">
        <v>3</v>
      </c>
      <c r="G9" s="77"/>
      <c r="H9" s="2"/>
    </row>
    <row r="10" spans="1:8" x14ac:dyDescent="0.25">
      <c r="A10" s="2"/>
      <c r="B10" s="78" t="s">
        <v>105</v>
      </c>
      <c r="C10" s="79">
        <v>2015</v>
      </c>
      <c r="D10" s="79">
        <v>10</v>
      </c>
      <c r="E10" s="13">
        <v>275398</v>
      </c>
      <c r="F10" s="13">
        <f>E10/D10</f>
        <v>27539.8</v>
      </c>
      <c r="G10" s="24" t="s">
        <v>4</v>
      </c>
      <c r="H10" s="2"/>
    </row>
    <row r="11" spans="1:8" x14ac:dyDescent="0.25">
      <c r="A11" s="2"/>
      <c r="B11" s="78" t="s">
        <v>106</v>
      </c>
      <c r="C11" s="79">
        <v>2015</v>
      </c>
      <c r="D11" s="79">
        <v>20</v>
      </c>
      <c r="E11" s="13">
        <v>1197557</v>
      </c>
      <c r="F11" s="13">
        <f t="shared" ref="F11:F17" si="0">E11/D11</f>
        <v>59877.85</v>
      </c>
      <c r="G11" s="24" t="s">
        <v>4</v>
      </c>
      <c r="H11" s="2"/>
    </row>
    <row r="12" spans="1:8" x14ac:dyDescent="0.25">
      <c r="A12" s="2"/>
      <c r="B12" s="78" t="s">
        <v>107</v>
      </c>
      <c r="C12" s="79">
        <v>2015</v>
      </c>
      <c r="D12" s="79">
        <v>20</v>
      </c>
      <c r="E12" s="13">
        <v>1317340</v>
      </c>
      <c r="F12" s="13">
        <f t="shared" si="0"/>
        <v>65867</v>
      </c>
      <c r="G12" s="24" t="s">
        <v>4</v>
      </c>
      <c r="H12" s="2"/>
    </row>
    <row r="13" spans="1:8" x14ac:dyDescent="0.25">
      <c r="A13" s="2"/>
      <c r="B13" s="78" t="s">
        <v>108</v>
      </c>
      <c r="C13" s="79">
        <v>2015</v>
      </c>
      <c r="D13" s="79">
        <v>75</v>
      </c>
      <c r="E13" s="13">
        <v>4721209</v>
      </c>
      <c r="F13" s="13">
        <f t="shared" si="0"/>
        <v>62949.453333333331</v>
      </c>
      <c r="G13" s="24" t="s">
        <v>4</v>
      </c>
      <c r="H13" s="2"/>
    </row>
    <row r="14" spans="1:8" x14ac:dyDescent="0.25">
      <c r="A14" s="2"/>
      <c r="B14" s="78" t="s">
        <v>109</v>
      </c>
      <c r="C14" s="79">
        <v>2015</v>
      </c>
      <c r="D14" s="79">
        <v>5</v>
      </c>
      <c r="E14" s="13">
        <v>526889</v>
      </c>
      <c r="F14" s="13">
        <f t="shared" si="0"/>
        <v>105377.8</v>
      </c>
      <c r="G14" s="24" t="s">
        <v>4</v>
      </c>
      <c r="H14" s="2"/>
    </row>
    <row r="15" spans="1:8" x14ac:dyDescent="0.25">
      <c r="A15" s="2"/>
      <c r="B15" s="78" t="s">
        <v>109</v>
      </c>
      <c r="C15" s="79">
        <v>2015</v>
      </c>
      <c r="D15" s="79">
        <v>5</v>
      </c>
      <c r="E15" s="13">
        <v>43580</v>
      </c>
      <c r="F15" s="13">
        <f t="shared" si="0"/>
        <v>8716</v>
      </c>
      <c r="G15" s="24" t="s">
        <v>4</v>
      </c>
      <c r="H15" s="2"/>
    </row>
    <row r="16" spans="1:8" x14ac:dyDescent="0.25">
      <c r="A16" s="2"/>
      <c r="B16" s="78" t="s">
        <v>110</v>
      </c>
      <c r="C16" s="79">
        <v>2015</v>
      </c>
      <c r="D16" s="79">
        <v>20</v>
      </c>
      <c r="E16" s="13">
        <v>96323</v>
      </c>
      <c r="F16" s="13">
        <f t="shared" si="0"/>
        <v>4816.1499999999996</v>
      </c>
      <c r="G16" s="24" t="s">
        <v>4</v>
      </c>
      <c r="H16" s="2"/>
    </row>
    <row r="17" spans="1:8" x14ac:dyDescent="0.25">
      <c r="A17" s="2"/>
      <c r="B17" s="78" t="s">
        <v>109</v>
      </c>
      <c r="C17" s="79">
        <v>2015</v>
      </c>
      <c r="D17" s="79">
        <v>5</v>
      </c>
      <c r="E17" s="13">
        <v>379835</v>
      </c>
      <c r="F17" s="13">
        <f t="shared" si="0"/>
        <v>75967</v>
      </c>
      <c r="G17" s="24" t="s">
        <v>4</v>
      </c>
      <c r="H17" s="2"/>
    </row>
    <row r="18" spans="1:8" x14ac:dyDescent="0.25">
      <c r="A18" s="2"/>
      <c r="B18" s="48" t="s">
        <v>111</v>
      </c>
      <c r="C18" s="49"/>
      <c r="D18" s="49"/>
      <c r="E18" s="50"/>
      <c r="F18" s="22">
        <f>SUM(F10:F17)</f>
        <v>411111.05333333334</v>
      </c>
      <c r="G18" s="23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8"/>
      <c r="B23" s="8"/>
      <c r="C23" s="8"/>
      <c r="D23" s="8"/>
      <c r="E23" s="8"/>
      <c r="F23" s="8"/>
      <c r="G23" s="8"/>
      <c r="H23" s="8"/>
    </row>
    <row r="24" spans="1:8" x14ac:dyDescent="0.25">
      <c r="A24" s="8"/>
      <c r="B24" s="8"/>
      <c r="C24" s="8"/>
      <c r="D24" s="8"/>
      <c r="E24" s="8"/>
      <c r="F24" s="8"/>
      <c r="G24" s="8"/>
      <c r="H24" s="8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8"/>
      <c r="B26" s="8"/>
      <c r="C26" s="8"/>
      <c r="D26" s="8"/>
      <c r="E26" s="8"/>
      <c r="F26" s="8"/>
      <c r="G26" s="8"/>
      <c r="H26" s="8"/>
    </row>
    <row r="27" spans="1:8" x14ac:dyDescent="0.25">
      <c r="A27" s="8"/>
      <c r="B27" s="8"/>
      <c r="C27" s="8"/>
      <c r="D27" s="8"/>
      <c r="E27" s="8"/>
      <c r="F27" s="8"/>
      <c r="G27" s="8"/>
      <c r="H27" s="8"/>
    </row>
    <row r="28" spans="1:8" x14ac:dyDescent="0.25">
      <c r="A28" s="8"/>
      <c r="B28" s="8"/>
      <c r="C28" s="8"/>
      <c r="D28" s="8"/>
      <c r="E28" s="8"/>
      <c r="F28" s="8"/>
      <c r="G28" s="8"/>
      <c r="H28" s="8"/>
    </row>
    <row r="29" spans="1:8" x14ac:dyDescent="0.25">
      <c r="A29" s="8"/>
      <c r="B29" s="8"/>
      <c r="C29" s="8"/>
      <c r="D29" s="8"/>
      <c r="E29" s="8"/>
      <c r="F29" s="8"/>
      <c r="G29" s="8"/>
      <c r="H29" s="8"/>
    </row>
    <row r="30" spans="1:8" x14ac:dyDescent="0.25">
      <c r="A30" s="8"/>
      <c r="B30" s="8"/>
      <c r="C30" s="8"/>
      <c r="D30" s="8"/>
      <c r="E30" s="8"/>
      <c r="F30" s="8"/>
      <c r="G30" s="8"/>
      <c r="H30" s="8"/>
    </row>
    <row r="31" spans="1:8" x14ac:dyDescent="0.25">
      <c r="A31" s="8"/>
      <c r="B31" s="8"/>
      <c r="C31" s="8"/>
      <c r="D31" s="8"/>
      <c r="E31" s="8"/>
      <c r="F31" s="8"/>
      <c r="G31" s="8"/>
      <c r="H31" s="8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86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8" t="s">
        <v>74</v>
      </c>
      <c r="C9" s="59"/>
      <c r="D9" s="59"/>
      <c r="E9" s="59"/>
      <c r="F9" s="60"/>
      <c r="G9" s="13">
        <v>4196380</v>
      </c>
      <c r="H9" s="24" t="s">
        <v>4</v>
      </c>
      <c r="I9" s="2"/>
    </row>
    <row r="10" spans="1:9" x14ac:dyDescent="0.25">
      <c r="A10" s="2"/>
      <c r="B10" s="58" t="s">
        <v>75</v>
      </c>
      <c r="C10" s="59"/>
      <c r="D10" s="59"/>
      <c r="E10" s="59"/>
      <c r="F10" s="60"/>
      <c r="G10" s="13">
        <v>3474400</v>
      </c>
      <c r="H10" s="24" t="s">
        <v>4</v>
      </c>
      <c r="I10" s="2"/>
    </row>
    <row r="11" spans="1:9" x14ac:dyDescent="0.25">
      <c r="A11" s="2"/>
      <c r="B11" s="48" t="s">
        <v>76</v>
      </c>
      <c r="C11" s="49"/>
      <c r="D11" s="49"/>
      <c r="E11" s="49"/>
      <c r="F11" s="50"/>
      <c r="G11" s="22">
        <f>G9-G10</f>
        <v>721980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77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8" t="s">
        <v>78</v>
      </c>
      <c r="C15" s="59"/>
      <c r="D15" s="59"/>
      <c r="E15" s="59"/>
      <c r="F15" s="60"/>
      <c r="G15" s="13">
        <v>1649765</v>
      </c>
      <c r="H15" s="24" t="s">
        <v>4</v>
      </c>
      <c r="I15" s="2"/>
    </row>
    <row r="16" spans="1:9" x14ac:dyDescent="0.25">
      <c r="A16" s="2"/>
      <c r="B16" s="58" t="s">
        <v>79</v>
      </c>
      <c r="C16" s="59"/>
      <c r="D16" s="59"/>
      <c r="E16" s="59"/>
      <c r="F16" s="60"/>
      <c r="G16" s="13">
        <v>1845000</v>
      </c>
      <c r="H16" s="24" t="s">
        <v>4</v>
      </c>
      <c r="I16" s="2"/>
    </row>
    <row r="17" spans="1:9" x14ac:dyDescent="0.25">
      <c r="A17" s="2"/>
      <c r="B17" s="48" t="s">
        <v>80</v>
      </c>
      <c r="C17" s="49"/>
      <c r="D17" s="49"/>
      <c r="E17" s="49"/>
      <c r="F17" s="50"/>
      <c r="G17" s="22">
        <f>G15-G16</f>
        <v>-195235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87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8" t="s">
        <v>88</v>
      </c>
      <c r="C21" s="59"/>
      <c r="D21" s="59"/>
      <c r="E21" s="59"/>
      <c r="F21" s="60"/>
      <c r="G21" s="13">
        <v>293010</v>
      </c>
      <c r="H21" s="24" t="s">
        <v>4</v>
      </c>
      <c r="I21" s="2"/>
    </row>
    <row r="22" spans="1:9" x14ac:dyDescent="0.25">
      <c r="A22" s="2"/>
      <c r="B22" s="58" t="s">
        <v>90</v>
      </c>
      <c r="C22" s="59"/>
      <c r="D22" s="59"/>
      <c r="E22" s="59"/>
      <c r="F22" s="60"/>
      <c r="G22" s="13">
        <v>250000</v>
      </c>
      <c r="H22" s="24" t="s">
        <v>4</v>
      </c>
      <c r="I22" s="2"/>
    </row>
    <row r="23" spans="1:9" x14ac:dyDescent="0.25">
      <c r="A23" s="2"/>
      <c r="B23" s="48" t="s">
        <v>89</v>
      </c>
      <c r="C23" s="49"/>
      <c r="D23" s="49"/>
      <c r="E23" s="49"/>
      <c r="F23" s="50"/>
      <c r="G23" s="22">
        <f>G21-G22</f>
        <v>43010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1" t="s">
        <v>81</v>
      </c>
      <c r="C26" s="82"/>
      <c r="D26" s="82"/>
      <c r="E26" s="82"/>
      <c r="F26" s="82"/>
      <c r="G26" s="82"/>
      <c r="H26" s="83"/>
      <c r="I26" s="2"/>
    </row>
    <row r="27" spans="1:9" x14ac:dyDescent="0.25">
      <c r="A27" s="2"/>
      <c r="B27" s="58" t="s">
        <v>82</v>
      </c>
      <c r="C27" s="59"/>
      <c r="D27" s="59"/>
      <c r="E27" s="59"/>
      <c r="F27" s="60"/>
      <c r="G27" s="13">
        <v>385333</v>
      </c>
      <c r="H27" s="24" t="s">
        <v>4</v>
      </c>
      <c r="I27" s="2"/>
    </row>
    <row r="28" spans="1:9" x14ac:dyDescent="0.25">
      <c r="A28" s="2"/>
      <c r="B28" s="58" t="s">
        <v>83</v>
      </c>
      <c r="C28" s="59"/>
      <c r="D28" s="59"/>
      <c r="E28" s="59"/>
      <c r="F28" s="60"/>
      <c r="G28" s="13">
        <v>556167</v>
      </c>
      <c r="H28" s="24" t="s">
        <v>4</v>
      </c>
      <c r="I28" s="2"/>
    </row>
    <row r="29" spans="1:9" x14ac:dyDescent="0.25">
      <c r="A29" s="2"/>
      <c r="B29" s="58" t="s">
        <v>84</v>
      </c>
      <c r="C29" s="59"/>
      <c r="D29" s="59"/>
      <c r="E29" s="59"/>
      <c r="F29" s="60"/>
      <c r="G29" s="13">
        <f>'Fane 7. Gen. inv. i 2015'!F18</f>
        <v>411111.05333333334</v>
      </c>
      <c r="H29" s="24" t="s">
        <v>4</v>
      </c>
      <c r="I29" s="2"/>
    </row>
    <row r="30" spans="1:9" x14ac:dyDescent="0.25">
      <c r="A30" s="2"/>
      <c r="B30" s="48" t="s">
        <v>81</v>
      </c>
      <c r="C30" s="49"/>
      <c r="D30" s="49"/>
      <c r="E30" s="49"/>
      <c r="F30" s="50"/>
      <c r="G30" s="22">
        <f>G29-G27+G29-G28</f>
        <v>-119277.89333333331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48" t="s">
        <v>115</v>
      </c>
      <c r="C33" s="49"/>
      <c r="D33" s="49"/>
      <c r="E33" s="49"/>
      <c r="F33" s="49"/>
      <c r="G33" s="49"/>
      <c r="H33" s="50"/>
      <c r="I33" s="2"/>
    </row>
    <row r="34" spans="1:9" x14ac:dyDescent="0.25">
      <c r="A34" s="2"/>
      <c r="B34" s="58" t="s">
        <v>116</v>
      </c>
      <c r="C34" s="59"/>
      <c r="D34" s="59"/>
      <c r="E34" s="59"/>
      <c r="F34" s="60"/>
      <c r="G34" s="24"/>
      <c r="H34" s="24" t="s">
        <v>4</v>
      </c>
      <c r="I34" s="2"/>
    </row>
    <row r="35" spans="1:9" x14ac:dyDescent="0.25">
      <c r="A35" s="2"/>
      <c r="B35" s="58" t="s">
        <v>117</v>
      </c>
      <c r="C35" s="59"/>
      <c r="D35" s="59"/>
      <c r="E35" s="59"/>
      <c r="F35" s="60"/>
      <c r="G35" s="24"/>
      <c r="H35" s="24" t="s">
        <v>4</v>
      </c>
      <c r="I35" s="2"/>
    </row>
    <row r="36" spans="1:9" x14ac:dyDescent="0.25">
      <c r="A36" s="2"/>
      <c r="B36" s="48" t="s">
        <v>118</v>
      </c>
      <c r="C36" s="49"/>
      <c r="D36" s="49"/>
      <c r="E36" s="49"/>
      <c r="F36" s="50"/>
      <c r="G36" s="23">
        <f>G35-G34</f>
        <v>0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26:H26"/>
    <mergeCell ref="B27:F27"/>
    <mergeCell ref="B35:F35"/>
    <mergeCell ref="B36:F36"/>
    <mergeCell ref="B28:F28"/>
    <mergeCell ref="B29:F29"/>
    <mergeCell ref="B30:F30"/>
    <mergeCell ref="B33:H33"/>
    <mergeCell ref="B34:F3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84">
        <v>36328121</v>
      </c>
      <c r="H9" s="70" t="s">
        <v>4</v>
      </c>
      <c r="I9" s="2"/>
    </row>
    <row r="10" spans="1:9" x14ac:dyDescent="0.25">
      <c r="A10" s="2"/>
      <c r="B10" s="48" t="s">
        <v>42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8" t="s">
        <v>43</v>
      </c>
      <c r="C11" s="59"/>
      <c r="D11" s="60"/>
      <c r="E11" s="13">
        <v>10334809</v>
      </c>
      <c r="F11" s="24" t="s">
        <v>4</v>
      </c>
      <c r="G11" s="21"/>
      <c r="H11" s="85"/>
      <c r="I11" s="2"/>
    </row>
    <row r="12" spans="1:9" x14ac:dyDescent="0.25">
      <c r="A12" s="2"/>
      <c r="B12" s="58" t="s">
        <v>44</v>
      </c>
      <c r="C12" s="59"/>
      <c r="D12" s="60"/>
      <c r="E12" s="13">
        <v>2277610</v>
      </c>
      <c r="F12" s="24" t="s">
        <v>4</v>
      </c>
      <c r="G12" s="16"/>
      <c r="H12" s="86"/>
      <c r="I12" s="2"/>
    </row>
    <row r="13" spans="1:9" x14ac:dyDescent="0.25">
      <c r="A13" s="2"/>
      <c r="B13" s="58" t="s">
        <v>45</v>
      </c>
      <c r="C13" s="59"/>
      <c r="D13" s="60"/>
      <c r="E13" s="13">
        <v>-300482</v>
      </c>
      <c r="F13" s="24" t="s">
        <v>4</v>
      </c>
      <c r="G13" s="16"/>
      <c r="H13" s="86"/>
      <c r="I13" s="2"/>
    </row>
    <row r="14" spans="1:9" x14ac:dyDescent="0.25">
      <c r="A14" s="2"/>
      <c r="B14" s="58" t="s">
        <v>46</v>
      </c>
      <c r="C14" s="59"/>
      <c r="D14" s="60"/>
      <c r="E14" s="13">
        <v>1232884</v>
      </c>
      <c r="F14" s="24" t="s">
        <v>4</v>
      </c>
      <c r="G14" s="16"/>
      <c r="H14" s="86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13544821</v>
      </c>
      <c r="F15" s="70" t="s">
        <v>4</v>
      </c>
      <c r="G15" s="16"/>
      <c r="H15" s="86"/>
      <c r="I15" s="2"/>
    </row>
    <row r="16" spans="1:9" x14ac:dyDescent="0.25">
      <c r="A16" s="2"/>
      <c r="B16" s="58" t="s">
        <v>48</v>
      </c>
      <c r="C16" s="59"/>
      <c r="D16" s="60"/>
      <c r="E16" s="9">
        <v>0</v>
      </c>
      <c r="F16" s="24" t="s">
        <v>4</v>
      </c>
      <c r="G16" s="16"/>
      <c r="H16" s="86"/>
      <c r="I16" s="2"/>
    </row>
    <row r="17" spans="1:9" x14ac:dyDescent="0.25">
      <c r="A17" s="2"/>
      <c r="B17" s="58" t="s">
        <v>49</v>
      </c>
      <c r="C17" s="59"/>
      <c r="D17" s="60"/>
      <c r="E17" s="13">
        <v>8460</v>
      </c>
      <c r="F17" s="24" t="s">
        <v>4</v>
      </c>
      <c r="G17" s="16"/>
      <c r="H17" s="86"/>
      <c r="I17" s="2"/>
    </row>
    <row r="18" spans="1:9" x14ac:dyDescent="0.25">
      <c r="A18" s="2"/>
      <c r="B18" s="58" t="s">
        <v>50</v>
      </c>
      <c r="C18" s="59"/>
      <c r="D18" s="60"/>
      <c r="E18" s="13">
        <v>0</v>
      </c>
      <c r="F18" s="24" t="s">
        <v>4</v>
      </c>
      <c r="G18" s="16"/>
      <c r="H18" s="86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8460</v>
      </c>
      <c r="F19" s="70" t="s">
        <v>4</v>
      </c>
      <c r="G19" s="16"/>
      <c r="H19" s="86"/>
      <c r="I19" s="2"/>
    </row>
    <row r="20" spans="1:9" ht="29.25" customHeight="1" x14ac:dyDescent="0.25">
      <c r="A20" s="2"/>
      <c r="B20" s="51" t="s">
        <v>52</v>
      </c>
      <c r="C20" s="52"/>
      <c r="D20" s="53"/>
      <c r="E20" s="13">
        <v>-6949253</v>
      </c>
      <c r="F20" s="24" t="s">
        <v>4</v>
      </c>
      <c r="G20" s="16"/>
      <c r="H20" s="86"/>
      <c r="I20" s="2"/>
    </row>
    <row r="21" spans="1:9" ht="30.75" customHeight="1" x14ac:dyDescent="0.25">
      <c r="A21" s="2"/>
      <c r="B21" s="51" t="s">
        <v>53</v>
      </c>
      <c r="C21" s="52"/>
      <c r="D21" s="53"/>
      <c r="E21" s="13">
        <v>-6501319</v>
      </c>
      <c r="F21" s="24" t="s">
        <v>4</v>
      </c>
      <c r="G21" s="16"/>
      <c r="H21" s="86"/>
      <c r="I21" s="2"/>
    </row>
    <row r="22" spans="1:9" x14ac:dyDescent="0.25">
      <c r="A22" s="2"/>
      <c r="B22" s="58" t="s">
        <v>54</v>
      </c>
      <c r="C22" s="59"/>
      <c r="D22" s="60"/>
      <c r="E22" s="13">
        <v>0</v>
      </c>
      <c r="F22" s="24" t="s">
        <v>4</v>
      </c>
      <c r="G22" s="16"/>
      <c r="H22" s="86"/>
      <c r="I22" s="2"/>
    </row>
    <row r="23" spans="1:9" x14ac:dyDescent="0.25">
      <c r="A23" s="2"/>
      <c r="B23" s="58" t="s">
        <v>55</v>
      </c>
      <c r="C23" s="59"/>
      <c r="D23" s="60"/>
      <c r="E23" s="13">
        <v>0</v>
      </c>
      <c r="F23" s="24" t="s">
        <v>4</v>
      </c>
      <c r="G23" s="16"/>
      <c r="H23" s="86"/>
      <c r="I23" s="2"/>
    </row>
    <row r="24" spans="1:9" ht="30" customHeight="1" x14ac:dyDescent="0.25">
      <c r="A24" s="2"/>
      <c r="B24" s="51" t="s">
        <v>56</v>
      </c>
      <c r="C24" s="52"/>
      <c r="D24" s="53"/>
      <c r="E24" s="13">
        <v>-102710</v>
      </c>
      <c r="F24" s="24" t="s">
        <v>4</v>
      </c>
      <c r="G24" s="16"/>
      <c r="H24" s="86"/>
      <c r="I24" s="2"/>
    </row>
    <row r="25" spans="1:9" ht="30" customHeight="1" x14ac:dyDescent="0.25">
      <c r="A25" s="2"/>
      <c r="B25" s="51" t="s">
        <v>57</v>
      </c>
      <c r="C25" s="52"/>
      <c r="D25" s="53"/>
      <c r="E25" s="13">
        <v>0</v>
      </c>
      <c r="F25" s="24" t="s">
        <v>4</v>
      </c>
      <c r="G25" s="16"/>
      <c r="H25" s="86"/>
      <c r="I25" s="2"/>
    </row>
    <row r="26" spans="1:9" ht="30" customHeight="1" x14ac:dyDescent="0.25">
      <c r="A26" s="2"/>
      <c r="B26" s="51" t="s">
        <v>58</v>
      </c>
      <c r="C26" s="52"/>
      <c r="D26" s="53"/>
      <c r="E26" s="13">
        <v>0</v>
      </c>
      <c r="F26" s="24" t="s">
        <v>4</v>
      </c>
      <c r="G26" s="16"/>
      <c r="H26" s="86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-13553282</v>
      </c>
      <c r="F27" s="70" t="s">
        <v>4</v>
      </c>
      <c r="G27" s="17"/>
      <c r="H27" s="87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-1</v>
      </c>
      <c r="F28" s="70" t="s">
        <v>4</v>
      </c>
      <c r="G28" s="1">
        <f>IF(E28&lt;0,0,-E28)</f>
        <v>0</v>
      </c>
      <c r="H28" s="70" t="s">
        <v>4</v>
      </c>
      <c r="I28" s="2"/>
    </row>
    <row r="29" spans="1:9" x14ac:dyDescent="0.25">
      <c r="A29" s="2"/>
      <c r="B29" s="48" t="s">
        <v>61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61</v>
      </c>
      <c r="C30" s="63"/>
      <c r="D30" s="64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8" t="s">
        <v>112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1" t="s">
        <v>113</v>
      </c>
      <c r="C32" s="52"/>
      <c r="D32" s="53"/>
      <c r="E32" s="13">
        <v>37420390</v>
      </c>
      <c r="F32" s="24" t="s">
        <v>4</v>
      </c>
      <c r="G32" s="21"/>
      <c r="H32" s="85"/>
      <c r="I32" s="2"/>
    </row>
    <row r="33" spans="1:9" x14ac:dyDescent="0.25">
      <c r="A33" s="2"/>
      <c r="B33" s="58" t="s">
        <v>62</v>
      </c>
      <c r="C33" s="59"/>
      <c r="D33" s="60"/>
      <c r="E33" s="13">
        <v>0</v>
      </c>
      <c r="F33" s="24" t="s">
        <v>4</v>
      </c>
      <c r="G33" s="16"/>
      <c r="H33" s="86"/>
      <c r="I33" s="2"/>
    </row>
    <row r="34" spans="1:9" ht="43.5" customHeight="1" x14ac:dyDescent="0.25">
      <c r="A34" s="2"/>
      <c r="B34" s="51" t="s">
        <v>63</v>
      </c>
      <c r="C34" s="52"/>
      <c r="D34" s="53"/>
      <c r="E34" s="13">
        <v>697110</v>
      </c>
      <c r="F34" s="24" t="s">
        <v>4</v>
      </c>
      <c r="G34" s="17"/>
      <c r="H34" s="87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38117500</v>
      </c>
      <c r="F35" s="70" t="s">
        <v>4</v>
      </c>
      <c r="G35" s="19">
        <f>-E35</f>
        <v>-38117500</v>
      </c>
      <c r="H35" s="70" t="s">
        <v>4</v>
      </c>
      <c r="I35" s="2"/>
    </row>
    <row r="36" spans="1:9" x14ac:dyDescent="0.25">
      <c r="A36" s="2"/>
      <c r="B36" s="48" t="s">
        <v>40</v>
      </c>
      <c r="C36" s="49"/>
      <c r="D36" s="49"/>
      <c r="E36" s="49"/>
      <c r="F36" s="50"/>
      <c r="G36" s="22">
        <f>$G$9+$G$28+$G$30+$G$35</f>
        <v>-1789379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2018-08-13T10:15:11Z</dcterms:modified>
</cp:coreProperties>
</file>