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380" yWindow="495" windowWidth="11895" windowHeight="1267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39" i="11"/>
  <c r="F10" i="11"/>
  <c r="F40" i="11" s="1"/>
  <c r="G29" i="12" s="1"/>
  <c r="G13" i="10"/>
  <c r="E15" i="2" s="1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<sst xmlns="http://schemas.openxmlformats.org/spreadsheetml/2006/main" count="263" uniqueCount="128">
  <si>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</si>
  <si>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</si>
  <si>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</si>
  <si>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</si>
  <si>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</si>
  <si>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</si>
  <si>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</si>
  <si>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</si>
  <si>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</si>
  <si>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</si>
  <si>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</si>
  <si>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</si>
  <si>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</si>
  <si>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</si>
  <si>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</si>
  <si>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</si>
  <si>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</si>
  <si>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</si>
  <si>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</si>
  <si>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</si>
  <si>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</si>
  <si>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</si>
  <si>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</si>
  <si>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</si>
  <si>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</si>
  <si>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</si>
  <si>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</si>
  <si>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</si>
  <si>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</si>
  <si>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</si>
  <si>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</si>
  <si>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</si>
  <si>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</si>
  <si>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</si>
  <si>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</si>
  <si>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</si>
  <si>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</si>
  <si>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</si>
  <si>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</si>
  <si>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</si>
  <si>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</si>
  <si>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</si>
  <si>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</si>
  <si>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</si>
  <si>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</si>
  <si>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</si>
  <si>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</si>
  <si>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</si>
  <si>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</si>
  <si>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</si>
  <si>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</si>
  <si>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</si>
  <si>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</si>
  <si>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</si>
  <si>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</si>
  <si>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</si>
  <si>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</si>
  <si>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</si>
  <si>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</si>
  <si>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</si>
  <si>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</si>
  <si>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</si>
  <si>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</si>
  <si>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</si>
  <si>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</si>
  <si>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</si>
  <si>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</si>
  <si>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</si>
  <si>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</si>
  <si>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</si>
  <si>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</si>
  <si>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</si>
  <si>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</si>
  <si>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</si>
  <si>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</si>
  <si>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</si>
  <si>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</si>
  <si>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</si>
  <si>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</si>
  <si>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</si>
  <si>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</si>
  <si>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</si>
  <si>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</si>
  <si>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</si>
  <si>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</si>
  <si>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</si>
  <si>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</si>
  <si>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</si>
  <si>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</si>
  <si>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</si>
  <si>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</si>
  <si>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</si>
  <si>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</si>
  <si>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</si>
  <si>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</si>
  <si>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</si>
  <si>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</si>
  <si>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</si>
  <si>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</si>
  <si>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</si>
  <si>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</si>
  <si>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</si>
  <si>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</si>
  <si>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</si>
  <si>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</si>
  <si>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Strømpeforing Ø 500 mm &lt; Ledningsnet ≤ Ø 800 mm</t>
  </si>
  <si>
    <t>Stik</t>
  </si>
  <si>
    <t>Brønde</t>
  </si>
  <si>
    <t>Jordbassin Klasse B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</si>
  <si>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</si>
  <si>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</si>
  <si>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</si>
  <si>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</si>
  <si>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1200 mm &lt; Ledningsnet ≤ Ø 1600 mm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</si>
  <si>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</si>
  <si>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</si>
  <si>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</si>
  <si>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brønde (&lt; 6,25 m2), Mek/EL</t>
  </si>
  <si>
    <t>Arbejdsplads</t>
  </si>
  <si>
    <t>Køretøjer, små lastvogne (&lt; 3.500 kg.)</t>
  </si>
  <si>
    <t>Indløb-/udløbsarrangement</t>
  </si>
  <si>
    <t>Pumpestationer i brønde (&lt; 6,25 m2),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</si>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</sst>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125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60278409.913292974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9177033.9768343586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226188.61060143579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591769.1229717622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59460452.179719776</v>
      </c>
      <c r="F13" s="20" t="s">
        <v>4</v>
      </c>
      <c r="G13" s="19">
        <f>E13</f>
        <v>59460452.179719776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102</v>
      </c>
      <c r="C15" s="55"/>
      <c r="D15" s="56"/>
      <c r="E15" s="19">
        <f>'Fane 6. Hist. over el. underdæk'!G13</f>
        <v>-2637347.5</v>
      </c>
      <c r="F15" s="20" t="s">
        <v>4</v>
      </c>
      <c r="G15" s="19">
        <f>E15</f>
        <v>-2637347.5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4163134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521173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-23700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377405.65999999968</v>
      </c>
      <c r="F20" s="10" t="s">
        <v>4</v>
      </c>
      <c r="G20" s="17"/>
      <c r="H20" s="18"/>
      <c r="I20" s="2"/>
    </row>
    <row r="21" spans="1:9" x14ac:dyDescent="0.25">
      <c r="A21" s="2"/>
      <c r="B21" s="54" t="s">
        <v>35</v>
      </c>
      <c r="C21" s="55"/>
      <c r="D21" s="56"/>
      <c r="E21" s="19">
        <f>SUM(E17:E20)</f>
        <v>5038012.66</v>
      </c>
      <c r="F21" s="20" t="s">
        <v>4</v>
      </c>
      <c r="G21" s="19">
        <f>E21</f>
        <v>5038012.66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4" t="s">
        <v>31</v>
      </c>
      <c r="C23" s="55"/>
      <c r="D23" s="56"/>
      <c r="E23" s="19">
        <f>'Fane 9. Kontrol af PL2015'!G36</f>
        <v>-4660607</v>
      </c>
      <c r="F23" s="20" t="s">
        <v>4</v>
      </c>
      <c r="G23" s="19">
        <f>E23</f>
        <v>-4660607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57200510.339719772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11628128.619265027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39473247.31719359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9177033.9768343586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60278409.913292974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51101375.936458617</v>
      </c>
      <c r="H9" s="24" t="s">
        <v>4</v>
      </c>
      <c r="I9" s="2"/>
    </row>
    <row r="10" spans="1:9" x14ac:dyDescent="0.25">
      <c r="A10" s="2"/>
      <c r="B10" s="58" t="s">
        <v>126</v>
      </c>
      <c r="C10" s="59"/>
      <c r="D10" s="59"/>
      <c r="E10" s="59"/>
      <c r="F10" s="60"/>
      <c r="G10" s="13">
        <v>19975.264451999996</v>
      </c>
      <c r="H10" s="24" t="s">
        <v>4</v>
      </c>
      <c r="I10" s="2"/>
    </row>
    <row r="11" spans="1:9" x14ac:dyDescent="0.25">
      <c r="A11" s="2"/>
      <c r="B11" s="58" t="s">
        <v>127</v>
      </c>
      <c r="C11" s="59"/>
      <c r="D11" s="59"/>
      <c r="E11" s="59"/>
      <c r="F11" s="60"/>
      <c r="G11" s="13">
        <f>$G$9-$G$10</f>
        <v>51081400.672006615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0.44280032972038413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226188.61060143579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11628128.619265027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232562.57238530053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39473247.31719359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359206.55058646167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591769.1229717622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-25920000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-15370610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-10549390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-2637347.5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2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50</v>
      </c>
      <c r="E10" s="13">
        <v>70146</v>
      </c>
      <c r="F10" s="13">
        <f>E10/D10</f>
        <v>1402.92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75</v>
      </c>
      <c r="E11" s="13">
        <v>129050.16</v>
      </c>
      <c r="F11" s="13">
        <f t="shared" ref="F11:F39" si="0">E11/D11</f>
        <v>1720.6688000000001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75</v>
      </c>
      <c r="E12" s="13">
        <v>5444698.4800000004</v>
      </c>
      <c r="F12" s="13">
        <f t="shared" si="0"/>
        <v>72595.979733333341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50</v>
      </c>
      <c r="E13" s="13">
        <v>378714</v>
      </c>
      <c r="F13" s="13">
        <f t="shared" si="0"/>
        <v>7574.28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75</v>
      </c>
      <c r="E14" s="13">
        <v>2201250.39</v>
      </c>
      <c r="F14" s="13">
        <f t="shared" si="0"/>
        <v>29350.005200000003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75</v>
      </c>
      <c r="E15" s="13">
        <v>2688621.58</v>
      </c>
      <c r="F15" s="13">
        <f t="shared" si="0"/>
        <v>35848.287733333331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75</v>
      </c>
      <c r="E16" s="13">
        <v>1183834.7</v>
      </c>
      <c r="F16" s="13">
        <f t="shared" si="0"/>
        <v>15784.462666666666</v>
      </c>
      <c r="G16" s="24" t="s">
        <v>4</v>
      </c>
      <c r="H16" s="2"/>
    </row>
    <row r="17" spans="1:8" x14ac:dyDescent="0.25">
      <c r="A17" s="2"/>
      <c r="B17" s="78" t="s">
        <v>112</v>
      </c>
      <c r="C17" s="79">
        <v>2015</v>
      </c>
      <c r="D17" s="79">
        <v>75</v>
      </c>
      <c r="E17" s="13">
        <v>270645.11</v>
      </c>
      <c r="F17" s="13">
        <f t="shared" si="0"/>
        <v>3608.6014666666665</v>
      </c>
      <c r="G17" s="24" t="s">
        <v>4</v>
      </c>
      <c r="H17" s="2"/>
    </row>
    <row r="18" spans="1:8" x14ac:dyDescent="0.25">
      <c r="A18" s="2"/>
      <c r="B18" s="78" t="s">
        <v>113</v>
      </c>
      <c r="C18" s="79">
        <v>2015</v>
      </c>
      <c r="D18" s="79">
        <v>75</v>
      </c>
      <c r="E18" s="13">
        <v>2119966.56</v>
      </c>
      <c r="F18" s="13">
        <f t="shared" si="0"/>
        <v>28266.220799999999</v>
      </c>
      <c r="G18" s="24" t="s">
        <v>4</v>
      </c>
      <c r="H18" s="2"/>
    </row>
    <row r="19" spans="1:8" x14ac:dyDescent="0.25">
      <c r="A19" s="2"/>
      <c r="B19" s="78" t="s">
        <v>114</v>
      </c>
      <c r="C19" s="79">
        <v>2015</v>
      </c>
      <c r="D19" s="79">
        <v>50</v>
      </c>
      <c r="E19" s="13">
        <v>1056919</v>
      </c>
      <c r="F19" s="13">
        <f t="shared" si="0"/>
        <v>21138.38</v>
      </c>
      <c r="G19" s="24" t="s">
        <v>4</v>
      </c>
      <c r="H19" s="2"/>
    </row>
    <row r="20" spans="1:8" x14ac:dyDescent="0.25">
      <c r="A20" s="2"/>
      <c r="B20" s="78" t="s">
        <v>115</v>
      </c>
      <c r="C20" s="79">
        <v>2015</v>
      </c>
      <c r="D20" s="79">
        <v>20</v>
      </c>
      <c r="E20" s="13">
        <v>461981</v>
      </c>
      <c r="F20" s="13">
        <f t="shared" si="0"/>
        <v>23099.05</v>
      </c>
      <c r="G20" s="24" t="s">
        <v>4</v>
      </c>
      <c r="H20" s="2"/>
    </row>
    <row r="21" spans="1:8" x14ac:dyDescent="0.25">
      <c r="A21" s="2"/>
      <c r="B21" s="78" t="s">
        <v>116</v>
      </c>
      <c r="C21" s="79">
        <v>2015</v>
      </c>
      <c r="D21" s="79">
        <v>10</v>
      </c>
      <c r="E21" s="13">
        <v>80814</v>
      </c>
      <c r="F21" s="13">
        <f t="shared" si="0"/>
        <v>8081.4</v>
      </c>
      <c r="G21" s="24" t="s">
        <v>4</v>
      </c>
      <c r="H21" s="2"/>
    </row>
    <row r="22" spans="1:8" x14ac:dyDescent="0.25">
      <c r="A22" s="2"/>
      <c r="B22" s="78" t="s">
        <v>116</v>
      </c>
      <c r="C22" s="79">
        <v>2015</v>
      </c>
      <c r="D22" s="79">
        <v>10</v>
      </c>
      <c r="E22" s="13">
        <v>17631</v>
      </c>
      <c r="F22" s="13">
        <f t="shared" si="0"/>
        <v>1763.1</v>
      </c>
      <c r="G22" s="24" t="s">
        <v>4</v>
      </c>
      <c r="H22" s="2"/>
    </row>
    <row r="23" spans="1:8" x14ac:dyDescent="0.25">
      <c r="A23" s="2"/>
      <c r="B23" s="78" t="s">
        <v>117</v>
      </c>
      <c r="C23" s="79">
        <v>2015</v>
      </c>
      <c r="D23" s="79">
        <v>20</v>
      </c>
      <c r="E23" s="13">
        <v>109231</v>
      </c>
      <c r="F23" s="13">
        <f t="shared" si="0"/>
        <v>5461.55</v>
      </c>
      <c r="G23" s="24" t="s">
        <v>4</v>
      </c>
      <c r="H23" s="2"/>
    </row>
    <row r="24" spans="1:8" x14ac:dyDescent="0.25">
      <c r="A24" s="2"/>
      <c r="B24" s="78" t="s">
        <v>114</v>
      </c>
      <c r="C24" s="79">
        <v>2015</v>
      </c>
      <c r="D24" s="79">
        <v>50</v>
      </c>
      <c r="E24" s="13">
        <v>261518</v>
      </c>
      <c r="F24" s="13">
        <f t="shared" si="0"/>
        <v>5230.3599999999997</v>
      </c>
      <c r="G24" s="24" t="s">
        <v>4</v>
      </c>
      <c r="H24" s="2"/>
    </row>
    <row r="25" spans="1:8" x14ac:dyDescent="0.25">
      <c r="A25" s="2"/>
      <c r="B25" s="78" t="s">
        <v>115</v>
      </c>
      <c r="C25" s="79">
        <v>2015</v>
      </c>
      <c r="D25" s="79">
        <v>20</v>
      </c>
      <c r="E25" s="13">
        <v>125267</v>
      </c>
      <c r="F25" s="13">
        <f t="shared" si="0"/>
        <v>6263.35</v>
      </c>
      <c r="G25" s="24" t="s">
        <v>4</v>
      </c>
      <c r="H25" s="2"/>
    </row>
    <row r="26" spans="1:8" x14ac:dyDescent="0.25">
      <c r="A26" s="2"/>
      <c r="B26" s="78" t="s">
        <v>116</v>
      </c>
      <c r="C26" s="79">
        <v>2015</v>
      </c>
      <c r="D26" s="79">
        <v>10</v>
      </c>
      <c r="E26" s="13">
        <v>25610</v>
      </c>
      <c r="F26" s="13">
        <f t="shared" si="0"/>
        <v>2561</v>
      </c>
      <c r="G26" s="24" t="s">
        <v>4</v>
      </c>
      <c r="H26" s="2"/>
    </row>
    <row r="27" spans="1:8" x14ac:dyDescent="0.25">
      <c r="A27" s="2"/>
      <c r="B27" s="78" t="s">
        <v>115</v>
      </c>
      <c r="C27" s="79">
        <v>2015</v>
      </c>
      <c r="D27" s="79">
        <v>20</v>
      </c>
      <c r="E27" s="13">
        <v>23246</v>
      </c>
      <c r="F27" s="13">
        <f t="shared" si="0"/>
        <v>1162.3</v>
      </c>
      <c r="G27" s="24" t="s">
        <v>4</v>
      </c>
      <c r="H27" s="2"/>
    </row>
    <row r="28" spans="1:8" x14ac:dyDescent="0.25">
      <c r="A28" s="2"/>
      <c r="B28" s="78" t="s">
        <v>118</v>
      </c>
      <c r="C28" s="79">
        <v>2015</v>
      </c>
      <c r="D28" s="79">
        <v>5</v>
      </c>
      <c r="E28" s="13">
        <v>808648</v>
      </c>
      <c r="F28" s="13">
        <f t="shared" si="0"/>
        <v>161729.60000000001</v>
      </c>
      <c r="G28" s="24" t="s">
        <v>4</v>
      </c>
      <c r="H28" s="2"/>
    </row>
    <row r="29" spans="1:8" x14ac:dyDescent="0.25">
      <c r="A29" s="2"/>
      <c r="B29" s="78" t="s">
        <v>119</v>
      </c>
      <c r="C29" s="79">
        <v>2015</v>
      </c>
      <c r="D29" s="79">
        <v>5</v>
      </c>
      <c r="E29" s="13">
        <v>34500</v>
      </c>
      <c r="F29" s="13">
        <f t="shared" si="0"/>
        <v>6900</v>
      </c>
      <c r="G29" s="24" t="s">
        <v>4</v>
      </c>
      <c r="H29" s="2"/>
    </row>
    <row r="30" spans="1:8" x14ac:dyDescent="0.25">
      <c r="A30" s="2"/>
      <c r="B30" s="78" t="s">
        <v>118</v>
      </c>
      <c r="C30" s="79">
        <v>2015</v>
      </c>
      <c r="D30" s="79">
        <v>5</v>
      </c>
      <c r="E30" s="13">
        <v>1009995</v>
      </c>
      <c r="F30" s="13">
        <f t="shared" si="0"/>
        <v>201999</v>
      </c>
      <c r="G30" s="24" t="s">
        <v>4</v>
      </c>
      <c r="H30" s="2"/>
    </row>
    <row r="31" spans="1:8" x14ac:dyDescent="0.25">
      <c r="A31" s="2"/>
      <c r="B31" s="78" t="s">
        <v>108</v>
      </c>
      <c r="C31" s="79">
        <v>2015</v>
      </c>
      <c r="D31" s="79">
        <v>50</v>
      </c>
      <c r="E31" s="13">
        <v>1618169.2</v>
      </c>
      <c r="F31" s="13">
        <f t="shared" si="0"/>
        <v>32363.383999999998</v>
      </c>
      <c r="G31" s="24" t="s">
        <v>4</v>
      </c>
      <c r="H31" s="2"/>
    </row>
    <row r="32" spans="1:8" x14ac:dyDescent="0.25">
      <c r="A32" s="2"/>
      <c r="B32" s="78" t="s">
        <v>120</v>
      </c>
      <c r="C32" s="79">
        <v>2015</v>
      </c>
      <c r="D32" s="79">
        <v>75</v>
      </c>
      <c r="E32" s="13">
        <v>165635.79999999999</v>
      </c>
      <c r="F32" s="13">
        <f t="shared" si="0"/>
        <v>2208.4773333333333</v>
      </c>
      <c r="G32" s="24" t="s">
        <v>4</v>
      </c>
      <c r="H32" s="2"/>
    </row>
    <row r="33" spans="1:8" x14ac:dyDescent="0.25">
      <c r="A33" s="2"/>
      <c r="B33" s="78" t="s">
        <v>110</v>
      </c>
      <c r="C33" s="79">
        <v>2015</v>
      </c>
      <c r="D33" s="79">
        <v>75</v>
      </c>
      <c r="E33" s="13">
        <v>3453345.95</v>
      </c>
      <c r="F33" s="13">
        <f t="shared" si="0"/>
        <v>46044.612666666668</v>
      </c>
      <c r="G33" s="24" t="s">
        <v>4</v>
      </c>
      <c r="H33" s="2"/>
    </row>
    <row r="34" spans="1:8" x14ac:dyDescent="0.25">
      <c r="A34" s="2"/>
      <c r="B34" s="78" t="s">
        <v>108</v>
      </c>
      <c r="C34" s="79">
        <v>2015</v>
      </c>
      <c r="D34" s="79">
        <v>50</v>
      </c>
      <c r="E34" s="13">
        <v>1388276.57</v>
      </c>
      <c r="F34" s="13">
        <f t="shared" si="0"/>
        <v>27765.5314</v>
      </c>
      <c r="G34" s="24" t="s">
        <v>4</v>
      </c>
      <c r="H34" s="2"/>
    </row>
    <row r="35" spans="1:8" x14ac:dyDescent="0.25">
      <c r="A35" s="2"/>
      <c r="B35" s="78" t="s">
        <v>114</v>
      </c>
      <c r="C35" s="79">
        <v>2015</v>
      </c>
      <c r="D35" s="79">
        <v>50</v>
      </c>
      <c r="E35" s="13">
        <v>2009359.31</v>
      </c>
      <c r="F35" s="13">
        <f t="shared" si="0"/>
        <v>40187.186200000004</v>
      </c>
      <c r="G35" s="24" t="s">
        <v>4</v>
      </c>
      <c r="H35" s="2"/>
    </row>
    <row r="36" spans="1:8" x14ac:dyDescent="0.25">
      <c r="A36" s="2"/>
      <c r="B36" s="78" t="s">
        <v>115</v>
      </c>
      <c r="C36" s="79">
        <v>2015</v>
      </c>
      <c r="D36" s="79">
        <v>20</v>
      </c>
      <c r="E36" s="13">
        <v>630213.41</v>
      </c>
      <c r="F36" s="13">
        <f t="shared" si="0"/>
        <v>31510.6705</v>
      </c>
      <c r="G36" s="24" t="s">
        <v>4</v>
      </c>
      <c r="H36" s="2"/>
    </row>
    <row r="37" spans="1:8" x14ac:dyDescent="0.25">
      <c r="A37" s="2"/>
      <c r="B37" s="78" t="s">
        <v>116</v>
      </c>
      <c r="C37" s="79">
        <v>2015</v>
      </c>
      <c r="D37" s="79">
        <v>10</v>
      </c>
      <c r="E37" s="13">
        <v>26854</v>
      </c>
      <c r="F37" s="13">
        <f t="shared" si="0"/>
        <v>2685.4</v>
      </c>
      <c r="G37" s="24" t="s">
        <v>4</v>
      </c>
      <c r="H37" s="2"/>
    </row>
    <row r="38" spans="1:8" x14ac:dyDescent="0.25">
      <c r="A38" s="2"/>
      <c r="B38" s="78" t="s">
        <v>121</v>
      </c>
      <c r="C38" s="79">
        <v>2015</v>
      </c>
      <c r="D38" s="79">
        <v>50</v>
      </c>
      <c r="E38" s="13">
        <v>15847</v>
      </c>
      <c r="F38" s="13">
        <f t="shared" si="0"/>
        <v>316.94</v>
      </c>
      <c r="G38" s="24" t="s">
        <v>4</v>
      </c>
      <c r="H38" s="2"/>
    </row>
    <row r="39" spans="1:8" x14ac:dyDescent="0.25">
      <c r="A39" s="2"/>
      <c r="B39" s="78" t="s">
        <v>117</v>
      </c>
      <c r="C39" s="79">
        <v>2015</v>
      </c>
      <c r="D39" s="79">
        <v>20</v>
      </c>
      <c r="E39" s="13">
        <v>101602.23</v>
      </c>
      <c r="F39" s="13">
        <f t="shared" si="0"/>
        <v>5080.1115</v>
      </c>
      <c r="G39" s="24" t="s">
        <v>4</v>
      </c>
      <c r="H39" s="2"/>
    </row>
    <row r="40" spans="1:8" x14ac:dyDescent="0.25">
      <c r="A40" s="2"/>
      <c r="B40" s="48" t="s">
        <v>122</v>
      </c>
      <c r="C40" s="49"/>
      <c r="D40" s="49"/>
      <c r="E40" s="50"/>
      <c r="F40" s="22">
        <f>SUM(F10:F39)</f>
        <v>829702.82999999984</v>
      </c>
      <c r="G40" s="23" t="s">
        <v>4</v>
      </c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</sheetData>
  <sheetProtection password="DFE9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9191334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5028200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4163134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414173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-107000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521173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19800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43500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-23700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584167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697833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2015'!F40</f>
        <v>829702.82999999984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377405.65999999968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56849456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32120344</v>
      </c>
      <c r="F11" s="24" t="s">
        <v>4</v>
      </c>
      <c r="G11" s="21"/>
      <c r="H11" s="84"/>
      <c r="I11" s="2"/>
    </row>
    <row r="12" spans="1:9" x14ac:dyDescent="0.25">
      <c r="A12" s="2"/>
      <c r="B12" s="58" t="s">
        <v>44</v>
      </c>
      <c r="C12" s="59"/>
      <c r="D12" s="60"/>
      <c r="E12" s="13">
        <v>1779573</v>
      </c>
      <c r="F12" s="24" t="s">
        <v>4</v>
      </c>
      <c r="G12" s="16"/>
      <c r="H12" s="85"/>
      <c r="I12" s="2"/>
    </row>
    <row r="13" spans="1:9" x14ac:dyDescent="0.25">
      <c r="A13" s="2"/>
      <c r="B13" s="58" t="s">
        <v>45</v>
      </c>
      <c r="C13" s="59"/>
      <c r="D13" s="60"/>
      <c r="E13" s="13">
        <v>361988</v>
      </c>
      <c r="F13" s="24" t="s">
        <v>4</v>
      </c>
      <c r="G13" s="16"/>
      <c r="H13" s="85"/>
      <c r="I13" s="2"/>
    </row>
    <row r="14" spans="1:9" x14ac:dyDescent="0.25">
      <c r="A14" s="2"/>
      <c r="B14" s="58" t="s">
        <v>46</v>
      </c>
      <c r="C14" s="59"/>
      <c r="D14" s="60"/>
      <c r="E14" s="13">
        <v>1388167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35650072</v>
      </c>
      <c r="F15" s="70" t="s">
        <v>4</v>
      </c>
      <c r="G15" s="16"/>
      <c r="H15" s="85"/>
      <c r="I15" s="2"/>
    </row>
    <row r="16" spans="1:9" x14ac:dyDescent="0.25">
      <c r="A16" s="2"/>
      <c r="B16" s="58" t="s">
        <v>48</v>
      </c>
      <c r="C16" s="59"/>
      <c r="D16" s="60"/>
      <c r="E16" s="13">
        <v>1457821</v>
      </c>
      <c r="F16" s="24" t="s">
        <v>4</v>
      </c>
      <c r="G16" s="16"/>
      <c r="H16" s="85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1457821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-214613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-8196487</v>
      </c>
      <c r="F21" s="24" t="s">
        <v>4</v>
      </c>
      <c r="G21" s="16"/>
      <c r="H21" s="85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5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-8411100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28696793</v>
      </c>
      <c r="F28" s="70" t="s">
        <v>4</v>
      </c>
      <c r="G28" s="1">
        <f>IF(E28&lt;0,0,-E28)</f>
        <v>-28696793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123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124</v>
      </c>
      <c r="C32" s="52"/>
      <c r="D32" s="53"/>
      <c r="E32" s="13">
        <v>31654119</v>
      </c>
      <c r="F32" s="24" t="s">
        <v>4</v>
      </c>
      <c r="G32" s="21"/>
      <c r="H32" s="84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1159151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32813270</v>
      </c>
      <c r="F35" s="70" t="s">
        <v>4</v>
      </c>
      <c r="G35" s="19">
        <f>-E35</f>
        <v>-32813270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-4660607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2018-08-13T12:34:12Z</dcterms:modified>
</cp:coreProperties>
</file>