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890" yWindow="15" windowWidth="20505" windowHeight="1155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<sst xmlns="http://schemas.openxmlformats.org/spreadsheetml/2006/main" count="264" uniqueCount="136">
  <si>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</si>
  <si>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</si>
  <si>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</si>
  <si>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</si>
  <si>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</si>
  <si>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</si>
  <si>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</si>
  <si>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</si>
  <si>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</si>
  <si>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</si>
  <si>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</si>
  <si>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</si>
  <si>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</si>
  <si>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</si>
  <si>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</si>
  <si>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</si>
  <si>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</si>
  <si>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</si>
  <si>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</si>
  <si>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</si>
  <si>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</si>
  <si>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</si>
  <si>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</si>
  <si>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</si>
  <si>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</si>
  <si>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</si>
  <si>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</si>
  <si>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</si>
  <si>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</si>
  <si>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</si>
  <si>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</si>
  <si>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</si>
  <si>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</si>
  <si>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</si>
  <si>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</si>
  <si>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</si>
  <si>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</si>
  <si>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</si>
  <si>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</si>
  <si>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</si>
  <si>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</si>
  <si>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</si>
  <si>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</si>
  <si>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</si>
  <si>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</si>
  <si>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</si>
  <si>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</si>
  <si>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</si>
  <si>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</si>
  <si>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</si>
  <si>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</si>
  <si>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</si>
  <si>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</si>
  <si>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</si>
  <si>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</si>
  <si>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</si>
  <si>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</si>
  <si>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</si>
  <si>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</si>
  <si>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</si>
  <si>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</si>
  <si>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</si>
  <si>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</si>
  <si>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</si>
  <si>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</si>
  <si>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</si>
  <si>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</si>
  <si>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</si>
  <si>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</si>
  <si>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</si>
  <si>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</si>
  <si>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</si>
  <si>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</si>
  <si>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</si>
  <si>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</si>
  <si>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</si>
  <si>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</si>
  <si>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</si>
  <si>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</si>
  <si>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</si>
  <si>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</si>
  <si>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</si>
  <si>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</si>
  <si>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</si>
  <si>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</si>
  <si>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</si>
  <si>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</si>
  <si>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</si>
  <si>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</si>
  <si>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</si>
  <si>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</si>
  <si>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</si>
  <si>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</si>
  <si>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</si>
  <si>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</si>
  <si>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</si>
  <si>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</si>
  <si>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</si>
  <si>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</si>
  <si>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</si>
  <si>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</si>
  <si>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</si>
  <si>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</si>
  <si>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</si>
  <si>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</si>
  <si>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</si>
  <si>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</si>
  <si>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</si>
  <si>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</si>
  <si>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</si>
  <si>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</si>
  <si>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</si>
  <si>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</si>
  <si>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</si>
  <si>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Beluftningsanlæg, iltningstrappe, Kontruktioner</t>
  </si>
  <si>
    <t>Beluftningsanlæg, iltningstrappe, Mek./EL</t>
  </si>
  <si>
    <t>Skyllevandsbehandling, inkl. UV-filter mv., Mek./EL</t>
  </si>
  <si>
    <t>SRO-anlæg, vandværk</t>
  </si>
  <si>
    <t>Etageareal vandbehandlingsbygning</t>
  </si>
  <si>
    <t>Etageareal kontor og mandskabsfaciliteter</t>
  </si>
  <si>
    <t>Beholderanlæg - vandtårn</t>
  </si>
  <si>
    <t xml:space="preserve">Afregningsmålere, mekaniske </t>
  </si>
  <si>
    <t>Pumpestation (inkl. evt. hydrofor)/trykforøger, Konstruktioner</t>
  </si>
  <si>
    <t>SRO-brønd/kvarterbrønd/sektionsbrønd, Konstruktioner</t>
  </si>
  <si>
    <t>SRO-brønd/kvarterbrønd/sektionsbrønd, SRO</t>
  </si>
  <si>
    <t>Køretøjer, små lastvogne (&lt; 3.500 kg.)</t>
  </si>
  <si>
    <t>EDB</t>
  </si>
  <si>
    <t>Stik på ledningsnet, Konstruktioner</t>
  </si>
  <si>
    <t>Ø 50mm &lt; Ledningsnet ≤ Ø110 mm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</si>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</sst>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43" fontId="8" fillId="10" borderId="1" xfId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17301223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2671626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480095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58204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200250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3410175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284082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284082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-5179966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-5179966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-1485709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131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132</v>
      </c>
      <c r="C32" s="38"/>
      <c r="D32" s="39"/>
      <c r="E32" s="47">
        <v>15453726.060000001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429624.34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15883350.4</v>
      </c>
      <c r="F35" s="78" t="s">
        <v>4</v>
      </c>
      <c r="G35" s="57">
        <f>-E35</f>
        <v>-15883350.4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1417872.5999999996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16870565.118911479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7262237.2079509711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2124.9395133367839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152221.3717266742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16716218.807671467</v>
      </c>
      <c r="F13" s="58" t="s">
        <v>4</v>
      </c>
      <c r="G13" s="57">
        <f>E13</f>
        <v>16716218.807671467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273611.80999999959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18848.089999999997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42826.496666666644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335286.3966666662</v>
      </c>
      <c r="F21" s="58" t="s">
        <v>4</v>
      </c>
      <c r="G21" s="57">
        <f>E21</f>
        <v>335286.3966666662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1417872.5999999996</v>
      </c>
      <c r="F23" s="58" t="s">
        <v>4</v>
      </c>
      <c r="G23" s="57">
        <f>E23</f>
        <v>1417872.5999999996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18469377.804338135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16716218.807671467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5823386.2648176067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3630500.7173116184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7262237.2079509711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212295.97885742763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2117.7352835316451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151439.60914693592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16774957.442098426</v>
      </c>
      <c r="F16" s="58" t="s">
        <v>4</v>
      </c>
      <c r="G16" s="57">
        <f>E16</f>
        <v>16774957.442098426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16774957.442098426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5943631.9024709696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3664696.0084895384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7262237.2079509711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16870565.118911479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9608327.9109605066</v>
      </c>
      <c r="H9" s="70" t="s">
        <v>4</v>
      </c>
      <c r="I9" s="2"/>
    </row>
    <row r="10" spans="1:9" x14ac:dyDescent="0.25">
      <c r="A10" s="2"/>
      <c r="B10" s="50" t="s">
        <v>134</v>
      </c>
      <c r="C10" s="45"/>
      <c r="D10" s="45"/>
      <c r="E10" s="45"/>
      <c r="F10" s="46"/>
      <c r="G10" s="47">
        <v>409593.80643999996</v>
      </c>
      <c r="H10" s="70" t="s">
        <v>4</v>
      </c>
      <c r="I10" s="2"/>
    </row>
    <row r="11" spans="1:9" x14ac:dyDescent="0.25">
      <c r="A11" s="2"/>
      <c r="B11" s="50" t="s">
        <v>135</v>
      </c>
      <c r="C11" s="45"/>
      <c r="D11" s="45"/>
      <c r="E11" s="45"/>
      <c r="F11" s="46"/>
      <c r="G11" s="47">
        <f>$G$9-$G$10</f>
        <v>9198734.1045205072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2.3100347169427705E-2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2124.9395133367839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5943631.9024709696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118872.63804941939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3664696.0084895384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33348.733677254801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152221.3717266742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-346732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-346732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30</v>
      </c>
      <c r="E10" s="47">
        <v>136971</v>
      </c>
      <c r="F10" s="47">
        <f>E10/D10</f>
        <v>4565.7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50</v>
      </c>
      <c r="E11" s="47">
        <v>160000</v>
      </c>
      <c r="F11" s="47">
        <f t="shared" ref="F11:F26" si="0">E11/D11</f>
        <v>3200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25</v>
      </c>
      <c r="E12" s="47">
        <v>35000</v>
      </c>
      <c r="F12" s="47">
        <f t="shared" si="0"/>
        <v>1400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25</v>
      </c>
      <c r="E13" s="47">
        <v>525597</v>
      </c>
      <c r="F13" s="47">
        <f t="shared" si="0"/>
        <v>21023.88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10</v>
      </c>
      <c r="E14" s="47">
        <v>39482</v>
      </c>
      <c r="F14" s="47">
        <f t="shared" si="0"/>
        <v>3948.2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75</v>
      </c>
      <c r="E15" s="47">
        <v>173280</v>
      </c>
      <c r="F15" s="47">
        <f t="shared" si="0"/>
        <v>2310.4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75</v>
      </c>
      <c r="E16" s="47">
        <v>126227</v>
      </c>
      <c r="F16" s="47">
        <f t="shared" si="0"/>
        <v>1683.0266666666666</v>
      </c>
      <c r="G16" s="70" t="s">
        <v>4</v>
      </c>
      <c r="H16" s="2"/>
    </row>
    <row r="17" spans="1:8" x14ac:dyDescent="0.25">
      <c r="A17" s="2"/>
      <c r="B17" s="87" t="s">
        <v>120</v>
      </c>
      <c r="C17" s="88">
        <v>2015</v>
      </c>
      <c r="D17" s="88">
        <v>50</v>
      </c>
      <c r="E17" s="47">
        <v>17041</v>
      </c>
      <c r="F17" s="47">
        <f t="shared" si="0"/>
        <v>340.82</v>
      </c>
      <c r="G17" s="70" t="s">
        <v>4</v>
      </c>
      <c r="H17" s="2"/>
    </row>
    <row r="18" spans="1:8" x14ac:dyDescent="0.25">
      <c r="A18" s="2"/>
      <c r="B18" s="87" t="s">
        <v>121</v>
      </c>
      <c r="C18" s="88">
        <v>2015</v>
      </c>
      <c r="D18" s="88">
        <v>8</v>
      </c>
      <c r="E18" s="47">
        <v>183235</v>
      </c>
      <c r="F18" s="47">
        <f t="shared" si="0"/>
        <v>22904.375</v>
      </c>
      <c r="G18" s="70" t="s">
        <v>4</v>
      </c>
      <c r="H18" s="2"/>
    </row>
    <row r="19" spans="1:8" x14ac:dyDescent="0.25">
      <c r="A19" s="2"/>
      <c r="B19" s="87" t="s">
        <v>122</v>
      </c>
      <c r="C19" s="88">
        <v>2015</v>
      </c>
      <c r="D19" s="88">
        <v>50</v>
      </c>
      <c r="E19" s="47">
        <v>361200</v>
      </c>
      <c r="F19" s="47">
        <f t="shared" si="0"/>
        <v>7224</v>
      </c>
      <c r="G19" s="70" t="s">
        <v>4</v>
      </c>
      <c r="H19" s="2"/>
    </row>
    <row r="20" spans="1:8" x14ac:dyDescent="0.25">
      <c r="A20" s="2"/>
      <c r="B20" s="87" t="s">
        <v>123</v>
      </c>
      <c r="C20" s="88">
        <v>2015</v>
      </c>
      <c r="D20" s="88">
        <v>50</v>
      </c>
      <c r="E20" s="47">
        <v>198697</v>
      </c>
      <c r="F20" s="47">
        <f t="shared" si="0"/>
        <v>3973.94</v>
      </c>
      <c r="G20" s="70" t="s">
        <v>4</v>
      </c>
      <c r="H20" s="2"/>
    </row>
    <row r="21" spans="1:8" x14ac:dyDescent="0.25">
      <c r="A21" s="2"/>
      <c r="B21" s="87" t="s">
        <v>124</v>
      </c>
      <c r="C21" s="88">
        <v>2015</v>
      </c>
      <c r="D21" s="88">
        <v>10</v>
      </c>
      <c r="E21" s="47">
        <v>11231</v>
      </c>
      <c r="F21" s="47">
        <f t="shared" si="0"/>
        <v>1123.0999999999999</v>
      </c>
      <c r="G21" s="70" t="s">
        <v>4</v>
      </c>
      <c r="H21" s="2"/>
    </row>
    <row r="22" spans="1:8" x14ac:dyDescent="0.25">
      <c r="A22" s="2"/>
      <c r="B22" s="87" t="s">
        <v>125</v>
      </c>
      <c r="C22" s="88">
        <v>2015</v>
      </c>
      <c r="D22" s="88">
        <v>5</v>
      </c>
      <c r="E22" s="47">
        <v>87689</v>
      </c>
      <c r="F22" s="47">
        <f t="shared" si="0"/>
        <v>17537.8</v>
      </c>
      <c r="G22" s="70" t="s">
        <v>4</v>
      </c>
      <c r="H22" s="2"/>
    </row>
    <row r="23" spans="1:8" x14ac:dyDescent="0.25">
      <c r="A23" s="2"/>
      <c r="B23" s="87" t="s">
        <v>126</v>
      </c>
      <c r="C23" s="88">
        <v>2015</v>
      </c>
      <c r="D23" s="88">
        <v>5</v>
      </c>
      <c r="E23" s="47">
        <v>106323</v>
      </c>
      <c r="F23" s="47">
        <f t="shared" si="0"/>
        <v>21264.6</v>
      </c>
      <c r="G23" s="70" t="s">
        <v>4</v>
      </c>
      <c r="H23" s="2"/>
    </row>
    <row r="24" spans="1:8" x14ac:dyDescent="0.25">
      <c r="A24" s="2"/>
      <c r="B24" s="87" t="s">
        <v>127</v>
      </c>
      <c r="C24" s="88">
        <v>2015</v>
      </c>
      <c r="D24" s="88">
        <v>75</v>
      </c>
      <c r="E24" s="47">
        <v>709360</v>
      </c>
      <c r="F24" s="47">
        <f t="shared" si="0"/>
        <v>9458.1333333333332</v>
      </c>
      <c r="G24" s="70" t="s">
        <v>4</v>
      </c>
      <c r="H24" s="2"/>
    </row>
    <row r="25" spans="1:8" x14ac:dyDescent="0.25">
      <c r="A25" s="2"/>
      <c r="B25" s="87" t="s">
        <v>128</v>
      </c>
      <c r="C25" s="88">
        <v>2015</v>
      </c>
      <c r="D25" s="88">
        <v>75</v>
      </c>
      <c r="E25" s="47">
        <v>826398</v>
      </c>
      <c r="F25" s="47">
        <f t="shared" si="0"/>
        <v>11018.64</v>
      </c>
      <c r="G25" s="70" t="s">
        <v>4</v>
      </c>
      <c r="H25" s="2"/>
    </row>
    <row r="26" spans="1:8" x14ac:dyDescent="0.25">
      <c r="A26" s="2"/>
      <c r="B26" s="87" t="s">
        <v>129</v>
      </c>
      <c r="C26" s="88">
        <v>2015</v>
      </c>
      <c r="D26" s="88">
        <v>75</v>
      </c>
      <c r="E26" s="47">
        <v>1482235</v>
      </c>
      <c r="F26" s="47">
        <f t="shared" si="0"/>
        <v>19763.133333333335</v>
      </c>
      <c r="G26" s="70" t="s">
        <v>4</v>
      </c>
      <c r="H26" s="2"/>
    </row>
    <row r="27" spans="1:8" x14ac:dyDescent="0.25">
      <c r="A27" s="2"/>
      <c r="B27" s="34" t="s">
        <v>130</v>
      </c>
      <c r="C27" s="35"/>
      <c r="D27" s="35"/>
      <c r="E27" s="36"/>
      <c r="F27" s="63">
        <f>SUM(F10:F26)</f>
        <v>152739.74833333332</v>
      </c>
      <c r="G27" s="64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7972611.8099999996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7699000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273611.80999999959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-38151.910000000003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-57000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18848.089999999997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83583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179070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2015'!F27</f>
        <v>152739.74833333332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42826.496666666644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2018-08-09T12:59:38Z</dcterms:modified>
</cp:coreProperties>
</file>