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410" yWindow="135" windowWidth="20415" windowHeight="11565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 s="1"/>
  <c r="F23" i="11" l="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4" i="11"/>
  <c r="F10" i="11"/>
  <c r="F25" i="11" s="1"/>
  <c r="G29" i="12" s="1"/>
  <c r="G13" i="10"/>
  <c r="E15" i="2" s="1"/>
  <c r="G15" i="2" s="1"/>
  <c r="G12" i="9"/>
  <c r="G14" i="9" s="1"/>
  <c r="G9" i="9"/>
  <c r="G11" i="9" s="1"/>
  <c r="G12" i="7"/>
  <c r="G18" i="4"/>
  <c r="E23" i="2"/>
  <c r="E17" i="2"/>
  <c r="G23" i="2"/>
  <c r="E11" i="4" l="1"/>
  <c r="E15" i="4"/>
  <c r="E10" i="4"/>
  <c r="E9" i="2"/>
  <c r="G9" i="8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<sst xmlns="http://schemas.openxmlformats.org/spreadsheetml/2006/main" count="260" uniqueCount="132">
  <si>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</si>
  <si>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</si>
  <si>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</si>
  <si>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</si>
  <si>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</si>
  <si>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</si>
  <si>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</si>
  <si>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</si>
  <si>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</si>
  <si>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</si>
  <si>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</si>
  <si>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</si>
  <si>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</si>
  <si>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</si>
  <si>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</si>
  <si>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</si>
  <si>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</si>
  <si>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</si>
  <si>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</si>
  <si>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</si>
  <si>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</si>
  <si>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</si>
  <si>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</si>
  <si>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</si>
  <si>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</si>
  <si>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</si>
  <si>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</si>
  <si>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</si>
  <si>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</si>
  <si>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</si>
  <si>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</si>
  <si>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</si>
  <si>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</si>
  <si>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</si>
  <si>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</si>
  <si>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</si>
  <si>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</si>
  <si>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</si>
  <si>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</si>
  <si>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</si>
  <si>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</si>
  <si>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</si>
  <si>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</si>
  <si>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</si>
  <si>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</si>
  <si>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</si>
  <si>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</si>
  <si>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</si>
  <si>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</si>
  <si>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</si>
  <si>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</si>
  <si>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</si>
  <si>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</si>
  <si>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</si>
  <si>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</si>
  <si>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</si>
  <si>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</si>
  <si>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</si>
  <si>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</si>
  <si>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</si>
  <si>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</si>
  <si>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</si>
  <si>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</si>
  <si>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</si>
  <si>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</si>
  <si>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</si>
  <si>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</si>
  <si>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</si>
  <si>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</si>
  <si>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</si>
  <si>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</si>
  <si>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</si>
  <si>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</si>
  <si>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</si>
  <si>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</si>
  <si>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</si>
  <si>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</si>
  <si>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</si>
  <si>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</si>
  <si>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</si>
  <si>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</si>
  <si>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</si>
  <si>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</si>
  <si>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</si>
  <si>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</si>
  <si>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</si>
  <si>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</si>
  <si>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</si>
  <si>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</si>
  <si>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</si>
  <si>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</si>
  <si>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</si>
  <si>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</si>
  <si>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</si>
  <si>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</si>
  <si>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</si>
  <si>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</si>
  <si>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</si>
  <si>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</si>
  <si>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</si>
  <si>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</si>
  <si>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</si>
  <si>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</si>
  <si>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</si>
  <si>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</si>
  <si>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</si>
  <si>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</si>
  <si>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</si>
  <si>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</si>
  <si>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</si>
  <si>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</si>
  <si>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</si>
  <si>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</si>
  <si>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EVITA, afregningssystem</t>
  </si>
  <si>
    <t>Stik på ledningsnet, Konstruktioner</t>
  </si>
  <si>
    <t>Ø110 mm &lt; Ledningsnet ≤ Ø 250 mm</t>
  </si>
  <si>
    <t>Beholderanlæg - højdebeholder</t>
  </si>
  <si>
    <t>Boring (inkl. etablering, forerør, filter og prøvepumpning)</t>
  </si>
  <si>
    <t>Administrationbygninger</t>
  </si>
  <si>
    <t>Værksted</t>
  </si>
  <si>
    <t>Filteranlæg, åbne filtre, dobbelt filtrering, Mek./EL</t>
  </si>
  <si>
    <t>Udpumpningsanlæg, rentvandspumper på vandværk</t>
  </si>
  <si>
    <t>Skyllevandsbehandling, inkl. UV-filter mv., SRO</t>
  </si>
  <si>
    <t>Pumpestation (inkl. evt. hydrofor)/trykforøger, Mek./EL</t>
  </si>
  <si>
    <t>Ø 50mm &lt; Ledningsnet ≤ Ø110 mm</t>
  </si>
  <si>
    <t>Affugter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</si>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</sst>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19218101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2561518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1427066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-79768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256748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4165564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26600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26600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-5057056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0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-5057056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-864892</v>
      </c>
      <c r="F28" s="78" t="s">
        <v>4</v>
      </c>
      <c r="G28" s="1">
        <f>IF(E28&lt;0,0,-E28)</f>
        <v>0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146582</v>
      </c>
      <c r="F30" s="78" t="s">
        <v>4</v>
      </c>
      <c r="G30" s="57">
        <f>-$E$30</f>
        <v>-146582</v>
      </c>
      <c r="H30" s="78" t="s">
        <v>4</v>
      </c>
      <c r="I30" s="2"/>
    </row>
    <row r="31" spans="1:9" x14ac:dyDescent="0.25">
      <c r="A31" s="2"/>
      <c r="B31" s="95" t="s">
        <v>127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128</v>
      </c>
      <c r="C32" s="38"/>
      <c r="D32" s="39"/>
      <c r="E32" s="47">
        <v>19071519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0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19071519</v>
      </c>
      <c r="F35" s="78" t="s">
        <v>4</v>
      </c>
      <c r="G35" s="57">
        <f>-E35</f>
        <v>-19071519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0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21705107.873922579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10061238.048950398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81377.23359739648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169307.36986719631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21454423.270457983</v>
      </c>
      <c r="F13" s="58" t="s">
        <v>4</v>
      </c>
      <c r="G13" s="57">
        <f>E13</f>
        <v>21454423.270457983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-565878.25</v>
      </c>
      <c r="F15" s="58" t="s">
        <v>4</v>
      </c>
      <c r="G15" s="57">
        <f>E15</f>
        <v>-565878.25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1394160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134263.04000000004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0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386600.17000000004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1915023.21</v>
      </c>
      <c r="F21" s="58" t="s">
        <v>4</v>
      </c>
      <c r="G21" s="57">
        <f>E21</f>
        <v>1915023.21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0</v>
      </c>
      <c r="F23" s="58" t="s">
        <v>4</v>
      </c>
      <c r="G23" s="57">
        <f>E23</f>
        <v>0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22803568.230457984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21454423.270457983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5654005.3801124021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5737378.1376460269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10061238.048950398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272471.1755348164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80633.68720206077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168614.25602555083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21477646.502765186</v>
      </c>
      <c r="F16" s="58" t="s">
        <v>4</v>
      </c>
      <c r="G16" s="57">
        <f>E16</f>
        <v>21477646.502765186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-565878.25</v>
      </c>
      <c r="F18" s="58" t="s">
        <v>4</v>
      </c>
      <c r="G18" s="57">
        <f>E18</f>
        <v>-565878.25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20911768.252765186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5811757.2899036193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5832112.5350685604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10061238.048950398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21705107.873922579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11643869.824972181</v>
      </c>
      <c r="H9" s="70" t="s">
        <v>4</v>
      </c>
      <c r="I9" s="2"/>
    </row>
    <row r="10" spans="1:9" x14ac:dyDescent="0.25">
      <c r="A10" s="2"/>
      <c r="B10" s="50" t="s">
        <v>130</v>
      </c>
      <c r="C10" s="45"/>
      <c r="D10" s="45"/>
      <c r="E10" s="45"/>
      <c r="F10" s="46"/>
      <c r="G10" s="47">
        <v>252212.935</v>
      </c>
      <c r="H10" s="70" t="s">
        <v>4</v>
      </c>
      <c r="I10" s="2"/>
    </row>
    <row r="11" spans="1:9" x14ac:dyDescent="0.25">
      <c r="A11" s="2"/>
      <c r="B11" s="50" t="s">
        <v>131</v>
      </c>
      <c r="C11" s="45"/>
      <c r="D11" s="45"/>
      <c r="E11" s="45"/>
      <c r="F11" s="46"/>
      <c r="G11" s="47">
        <f>$G$9-$G$10</f>
        <v>11391656.88997218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0.71435818672726203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81377.23359739648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5811757.2899036193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116235.14579807239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5832112.5350685604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53072.224069123899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169307.36986719631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-5681027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-3417514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-2263513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-565878.25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7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5</v>
      </c>
      <c r="E10" s="47">
        <v>399123.18</v>
      </c>
      <c r="F10" s="47">
        <f>E10/D10</f>
        <v>79824.635999999999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75</v>
      </c>
      <c r="E11" s="47">
        <v>19681</v>
      </c>
      <c r="F11" s="47">
        <f t="shared" ref="F11:F24" si="0">E11/D11</f>
        <v>262.41333333333336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75</v>
      </c>
      <c r="E12" s="47">
        <v>5065043.01</v>
      </c>
      <c r="F12" s="47">
        <f t="shared" si="0"/>
        <v>67533.906799999997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50</v>
      </c>
      <c r="E13" s="47">
        <v>91244</v>
      </c>
      <c r="F13" s="47">
        <f t="shared" si="0"/>
        <v>1824.88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30</v>
      </c>
      <c r="E14" s="47">
        <v>2747909.7</v>
      </c>
      <c r="F14" s="47">
        <f t="shared" si="0"/>
        <v>91596.99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75</v>
      </c>
      <c r="E15" s="47">
        <v>371989.43</v>
      </c>
      <c r="F15" s="47">
        <f t="shared" si="0"/>
        <v>4959.8590666666669</v>
      </c>
      <c r="G15" s="70" t="s">
        <v>4</v>
      </c>
      <c r="H15" s="2"/>
    </row>
    <row r="16" spans="1:8" x14ac:dyDescent="0.25">
      <c r="A16" s="2"/>
      <c r="B16" s="86" t="s">
        <v>119</v>
      </c>
      <c r="C16" s="87">
        <v>2015</v>
      </c>
      <c r="D16" s="87">
        <v>75</v>
      </c>
      <c r="E16" s="47">
        <v>442824.49</v>
      </c>
      <c r="F16" s="47">
        <f t="shared" si="0"/>
        <v>5904.3265333333329</v>
      </c>
      <c r="G16" s="70" t="s">
        <v>4</v>
      </c>
      <c r="H16" s="2"/>
    </row>
    <row r="17" spans="1:8" x14ac:dyDescent="0.25">
      <c r="A17" s="2"/>
      <c r="B17" s="86" t="s">
        <v>120</v>
      </c>
      <c r="C17" s="87">
        <v>2015</v>
      </c>
      <c r="D17" s="87">
        <v>25</v>
      </c>
      <c r="E17" s="47">
        <v>122263.01</v>
      </c>
      <c r="F17" s="47">
        <f t="shared" si="0"/>
        <v>4890.5203999999994</v>
      </c>
      <c r="G17" s="70" t="s">
        <v>4</v>
      </c>
      <c r="H17" s="2"/>
    </row>
    <row r="18" spans="1:8" x14ac:dyDescent="0.25">
      <c r="A18" s="2"/>
      <c r="B18" s="86" t="s">
        <v>116</v>
      </c>
      <c r="C18" s="87">
        <v>2015</v>
      </c>
      <c r="D18" s="87">
        <v>50</v>
      </c>
      <c r="E18" s="47">
        <v>152578.15</v>
      </c>
      <c r="F18" s="47">
        <f t="shared" si="0"/>
        <v>3051.5630000000001</v>
      </c>
      <c r="G18" s="70" t="s">
        <v>4</v>
      </c>
      <c r="H18" s="2"/>
    </row>
    <row r="19" spans="1:8" x14ac:dyDescent="0.25">
      <c r="A19" s="2"/>
      <c r="B19" s="86" t="s">
        <v>121</v>
      </c>
      <c r="C19" s="87">
        <v>2015</v>
      </c>
      <c r="D19" s="87">
        <v>25</v>
      </c>
      <c r="E19" s="47">
        <v>628581.43000000005</v>
      </c>
      <c r="F19" s="47">
        <f t="shared" si="0"/>
        <v>25143.257200000004</v>
      </c>
      <c r="G19" s="70" t="s">
        <v>4</v>
      </c>
      <c r="H19" s="2"/>
    </row>
    <row r="20" spans="1:8" x14ac:dyDescent="0.25">
      <c r="A20" s="2"/>
      <c r="B20" s="86" t="s">
        <v>122</v>
      </c>
      <c r="C20" s="87">
        <v>2015</v>
      </c>
      <c r="D20" s="87">
        <v>10</v>
      </c>
      <c r="E20" s="47">
        <v>604827.57999999996</v>
      </c>
      <c r="F20" s="47">
        <f t="shared" si="0"/>
        <v>60482.757999999994</v>
      </c>
      <c r="G20" s="70" t="s">
        <v>4</v>
      </c>
      <c r="H20" s="2"/>
    </row>
    <row r="21" spans="1:8" x14ac:dyDescent="0.25">
      <c r="A21" s="2"/>
      <c r="B21" s="86" t="s">
        <v>123</v>
      </c>
      <c r="C21" s="87">
        <v>2015</v>
      </c>
      <c r="D21" s="87">
        <v>25</v>
      </c>
      <c r="E21" s="47">
        <v>168133.16</v>
      </c>
      <c r="F21" s="47">
        <f t="shared" si="0"/>
        <v>6725.3263999999999</v>
      </c>
      <c r="G21" s="70" t="s">
        <v>4</v>
      </c>
      <c r="H21" s="2"/>
    </row>
    <row r="22" spans="1:8" x14ac:dyDescent="0.25">
      <c r="A22" s="2"/>
      <c r="B22" s="86" t="s">
        <v>124</v>
      </c>
      <c r="C22" s="87">
        <v>2015</v>
      </c>
      <c r="D22" s="87">
        <v>75</v>
      </c>
      <c r="E22" s="47">
        <v>358565.78</v>
      </c>
      <c r="F22" s="47">
        <f t="shared" si="0"/>
        <v>4780.8770666666669</v>
      </c>
      <c r="G22" s="70" t="s">
        <v>4</v>
      </c>
      <c r="H22" s="2"/>
    </row>
    <row r="23" spans="1:8" x14ac:dyDescent="0.25">
      <c r="A23" s="2"/>
      <c r="B23" s="86" t="s">
        <v>115</v>
      </c>
      <c r="C23" s="87">
        <v>2015</v>
      </c>
      <c r="D23" s="87">
        <v>75</v>
      </c>
      <c r="E23" s="47">
        <v>1124457.8400000001</v>
      </c>
      <c r="F23" s="47">
        <f t="shared" si="0"/>
        <v>14992.771200000001</v>
      </c>
      <c r="G23" s="70" t="s">
        <v>4</v>
      </c>
      <c r="H23" s="2"/>
    </row>
    <row r="24" spans="1:8" x14ac:dyDescent="0.25">
      <c r="A24" s="2"/>
      <c r="B24" s="86" t="s">
        <v>125</v>
      </c>
      <c r="C24" s="87">
        <v>2015</v>
      </c>
      <c r="D24" s="87">
        <v>10</v>
      </c>
      <c r="E24" s="47">
        <v>15000</v>
      </c>
      <c r="F24" s="47">
        <f t="shared" si="0"/>
        <v>1500</v>
      </c>
      <c r="G24" s="70" t="s">
        <v>4</v>
      </c>
      <c r="H24" s="2"/>
    </row>
    <row r="25" spans="1:8" x14ac:dyDescent="0.25">
      <c r="A25" s="2"/>
      <c r="B25" s="34" t="s">
        <v>126</v>
      </c>
      <c r="C25" s="35"/>
      <c r="D25" s="35"/>
      <c r="E25" s="36"/>
      <c r="F25" s="63">
        <f>SUM(F10:F24)</f>
        <v>373474.08500000002</v>
      </c>
      <c r="G25" s="64" t="s">
        <v>4</v>
      </c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  <row r="56" spans="1:8" x14ac:dyDescent="0.25">
      <c r="A56" s="32"/>
      <c r="B56" s="32"/>
      <c r="C56" s="32"/>
      <c r="D56" s="32"/>
      <c r="E56" s="32"/>
      <c r="F56" s="32"/>
      <c r="G56" s="32"/>
      <c r="H56" s="32"/>
    </row>
    <row r="57" spans="1:8" x14ac:dyDescent="0.25">
      <c r="A57" s="32"/>
      <c r="B57" s="32"/>
      <c r="C57" s="32"/>
      <c r="D57" s="32"/>
      <c r="E57" s="32"/>
      <c r="F57" s="32"/>
      <c r="G57" s="32"/>
      <c r="H57" s="32"/>
    </row>
  </sheetData>
  <sheetProtection password="DFE9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9992160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8598000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1394160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930263.04000000004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796000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134263.04000000004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0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0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108348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252000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2015'!F25</f>
        <v>373474.08500000002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386600.17000000004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2018-08-10T07:49:03Z</dcterms:modified>
</cp:coreProperties>
</file>