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35" i="11"/>
  <c r="F10" i="11"/>
  <c r="F36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<sst xmlns="http://schemas.openxmlformats.org/spreadsheetml/2006/main" count="282" uniqueCount="142">
  <si>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</si>
  <si>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</si>
  <si>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</si>
  <si>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</si>
  <si>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</si>
  <si>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</si>
  <si>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</si>
  <si>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</si>
  <si>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</si>
  <si>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</si>
  <si>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</si>
  <si>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</si>
  <si>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</si>
  <si>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</si>
  <si>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</si>
  <si>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</si>
  <si>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</si>
  <si>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</si>
  <si>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</si>
  <si>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</si>
  <si>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</si>
  <si>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</si>
  <si>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</si>
  <si>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</si>
  <si>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</si>
  <si>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</si>
  <si>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</si>
  <si>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</si>
  <si>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</si>
  <si>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</si>
  <si>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</si>
  <si>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</si>
  <si>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</si>
  <si>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</si>
  <si>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</si>
  <si>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</si>
  <si>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</si>
  <si>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</si>
  <si>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</si>
  <si>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</si>
  <si>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</si>
  <si>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</si>
  <si>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</si>
  <si>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</si>
  <si>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</si>
  <si>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</si>
  <si>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</si>
  <si>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</si>
  <si>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</si>
  <si>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</si>
  <si>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</si>
  <si>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</si>
  <si>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</si>
  <si>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</si>
  <si>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</si>
  <si>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</si>
  <si>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</si>
  <si>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</si>
  <si>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</si>
  <si>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</si>
  <si>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</si>
  <si>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</si>
  <si>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</si>
  <si>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</si>
  <si>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</si>
  <si>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</si>
  <si>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</si>
  <si>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</si>
  <si>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</si>
  <si>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</si>
  <si>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</si>
  <si>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</si>
  <si>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</si>
  <si>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</si>
  <si>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</si>
  <si>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</si>
  <si>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</si>
  <si>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</si>
  <si>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</si>
  <si>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</si>
  <si>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</si>
  <si>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</si>
  <si>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</si>
  <si>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</si>
  <si>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</si>
  <si>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</si>
  <si>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</si>
  <si>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</si>
  <si>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</si>
  <si>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</si>
  <si>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</si>
  <si>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</si>
  <si>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</si>
  <si>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</si>
  <si>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</si>
  <si>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</si>
  <si>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</si>
  <si>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</si>
  <si>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</si>
  <si>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</si>
  <si>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</si>
  <si>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</si>
  <si>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</si>
  <si>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</si>
  <si>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</si>
  <si>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</si>
  <si>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</si>
  <si>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</si>
  <si>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</si>
  <si>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</si>
  <si>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</si>
  <si>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</si>
  <si>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</si>
  <si>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Pumpe inkl. stigrør og forerørsforsejlinger mv.</t>
  </si>
  <si>
    <t>SRO anlæg</t>
  </si>
  <si>
    <t>Ø 50mm &lt; Ledningsnet ≤ Ø110 mm</t>
  </si>
  <si>
    <t>Ø110 mm &lt; Ledningsnet ≤ Ø 250 mm</t>
  </si>
  <si>
    <t>Ø 250 mm &lt; Ledningsnet ≤ Ø 500mm</t>
  </si>
  <si>
    <t>Beluftningsanlæg, iltningstrappe, Mek./EL</t>
  </si>
  <si>
    <t>Filteranlæg, åbne filtre, enkelt filtrering, Kontruktioner</t>
  </si>
  <si>
    <t>Filteranlæg, åbne filtre, dobbelt filtrering, Kontruktioner</t>
  </si>
  <si>
    <t>Rentvandsbeholder  insitu støbt</t>
  </si>
  <si>
    <t>Udpumpningsanlæg, rentvandspumper på vandværk</t>
  </si>
  <si>
    <t>Etageareal vandbehandlingsbygning</t>
  </si>
  <si>
    <t>Ledningsnet ≤ Ø50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</si>
  <si>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</si>
  <si>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</si>
  <si>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</si>
  <si>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</si>
  <si>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</si>
  <si>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 xml:space="preserve">Afregningsmålere, mekaniske </t>
  </si>
  <si>
    <t>SRO-brønd/kvarterbrønd/sektionsbrønd, Konstruktioner</t>
  </si>
  <si>
    <t>SRO-brønd/kvarterbrønd/sektionsbrønd, Mek./EL</t>
  </si>
  <si>
    <t>Køretøjer, små lastvogne (&lt; 3.500 kg.)</t>
  </si>
  <si>
    <t>Køretøjer, entreprenørmaskiner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</si>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</sst>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60257585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16561167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3224730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408630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1430833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21625360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879080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213000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1092080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-538232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-19441713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-19979945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2737495</v>
      </c>
      <c r="F28" s="78" t="s">
        <v>4</v>
      </c>
      <c r="G28" s="1">
        <f>IF(E28&lt;0,0,-E28)</f>
        <v>-2737495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137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138</v>
      </c>
      <c r="C32" s="38"/>
      <c r="D32" s="39"/>
      <c r="E32" s="47">
        <v>58710147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58710147</v>
      </c>
      <c r="F35" s="78" t="s">
        <v>4</v>
      </c>
      <c r="G35" s="57">
        <f>-E35</f>
        <v>-58710147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-1190057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63129200.37266542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24170298.996264976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448194.84270455583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519552.07297283784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62161453.456988022</v>
      </c>
      <c r="F13" s="58" t="s">
        <v>4</v>
      </c>
      <c r="G13" s="57">
        <f>E13</f>
        <v>62161453.456988022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1279858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1286805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-1281379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598615.13000000012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1883899.1300000001</v>
      </c>
      <c r="F21" s="58" t="s">
        <v>4</v>
      </c>
      <c r="G21" s="57">
        <f>E21</f>
        <v>1883899.1300000001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-1190057</v>
      </c>
      <c r="F23" s="58" t="s">
        <v>4</v>
      </c>
      <c r="G23" s="57">
        <f>E23</f>
        <v>-1190057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62855295.586988024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62161453.456988022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14658839.223357277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23321528.32981351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24170298.996264976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789450.45890374784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442559.40137559467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518019.97777162096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61990324.536744557</v>
      </c>
      <c r="F16" s="58" t="s">
        <v>4</v>
      </c>
      <c r="G16" s="57">
        <f>E16</f>
        <v>61990324.536744557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61990324.536744557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15140006.463082002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23818894.913318437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24170298.996264976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63129200.37266542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38958901.376400441</v>
      </c>
      <c r="H9" s="70" t="s">
        <v>4</v>
      </c>
      <c r="I9" s="2"/>
    </row>
    <row r="10" spans="1:9" x14ac:dyDescent="0.25">
      <c r="A10" s="2"/>
      <c r="B10" s="50" t="s">
        <v>140</v>
      </c>
      <c r="C10" s="45"/>
      <c r="D10" s="45"/>
      <c r="E10" s="45"/>
      <c r="F10" s="46"/>
      <c r="G10" s="47">
        <v>915605.17874550226</v>
      </c>
      <c r="H10" s="70" t="s">
        <v>4</v>
      </c>
      <c r="I10" s="2"/>
    </row>
    <row r="11" spans="1:9" x14ac:dyDescent="0.25">
      <c r="A11" s="2"/>
      <c r="B11" s="50" t="s">
        <v>141</v>
      </c>
      <c r="C11" s="45"/>
      <c r="D11" s="45"/>
      <c r="E11" s="45"/>
      <c r="F11" s="46"/>
      <c r="G11" s="47">
        <f>$G$9-$G$10</f>
        <v>38043296.19765494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1.1781177960394069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448194.84270455583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15140006.463082002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302800.12926164008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23818894.913318437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216751.94371119779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519552.07297283784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672720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672721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15</v>
      </c>
      <c r="E10" s="47">
        <v>535600</v>
      </c>
      <c r="F10" s="47">
        <f>E10/D10</f>
        <v>35706.666666666664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1631395</v>
      </c>
      <c r="F11" s="47">
        <f t="shared" ref="F11:F35" si="0">E11/D11</f>
        <v>163139.5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5775</v>
      </c>
      <c r="F12" s="47">
        <f t="shared" si="0"/>
        <v>77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391</v>
      </c>
      <c r="F13" s="47">
        <f t="shared" si="0"/>
        <v>5.2133333333333329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3384952</v>
      </c>
      <c r="F14" s="47">
        <f t="shared" si="0"/>
        <v>45132.693333333336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25</v>
      </c>
      <c r="E15" s="47">
        <v>166594</v>
      </c>
      <c r="F15" s="47">
        <f t="shared" si="0"/>
        <v>6663.76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50</v>
      </c>
      <c r="E16" s="47">
        <v>141005</v>
      </c>
      <c r="F16" s="47">
        <f t="shared" si="0"/>
        <v>2820.1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50</v>
      </c>
      <c r="E17" s="47">
        <v>403974</v>
      </c>
      <c r="F17" s="47">
        <f t="shared" si="0"/>
        <v>8079.48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50</v>
      </c>
      <c r="E18" s="47">
        <v>1046587</v>
      </c>
      <c r="F18" s="47">
        <f t="shared" si="0"/>
        <v>20931.740000000002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25</v>
      </c>
      <c r="E19" s="47">
        <v>288026</v>
      </c>
      <c r="F19" s="47">
        <f t="shared" si="0"/>
        <v>11521.04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527205</v>
      </c>
      <c r="F20" s="47">
        <f t="shared" si="0"/>
        <v>7029.4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75</v>
      </c>
      <c r="E21" s="47">
        <v>2244</v>
      </c>
      <c r="F21" s="47">
        <f t="shared" si="0"/>
        <v>29.92</v>
      </c>
      <c r="G21" s="70" t="s">
        <v>4</v>
      </c>
      <c r="H21" s="2"/>
    </row>
    <row r="22" spans="1:8" x14ac:dyDescent="0.25">
      <c r="A22" s="2"/>
      <c r="B22" s="86" t="s">
        <v>115</v>
      </c>
      <c r="C22" s="87">
        <v>2015</v>
      </c>
      <c r="D22" s="87">
        <v>75</v>
      </c>
      <c r="E22" s="47">
        <v>2719389</v>
      </c>
      <c r="F22" s="47">
        <f t="shared" si="0"/>
        <v>36258.519999999997</v>
      </c>
      <c r="G22" s="70" t="s">
        <v>4</v>
      </c>
      <c r="H22" s="2"/>
    </row>
    <row r="23" spans="1:8" x14ac:dyDescent="0.25">
      <c r="A23" s="2"/>
      <c r="B23" s="86" t="s">
        <v>116</v>
      </c>
      <c r="C23" s="87">
        <v>2015</v>
      </c>
      <c r="D23" s="87">
        <v>75</v>
      </c>
      <c r="E23" s="47">
        <v>991963</v>
      </c>
      <c r="F23" s="47">
        <f t="shared" si="0"/>
        <v>13226.173333333334</v>
      </c>
      <c r="G23" s="70" t="s">
        <v>4</v>
      </c>
      <c r="H23" s="2"/>
    </row>
    <row r="24" spans="1:8" x14ac:dyDescent="0.25">
      <c r="A24" s="2"/>
      <c r="B24" s="86" t="s">
        <v>117</v>
      </c>
      <c r="C24" s="87">
        <v>2015</v>
      </c>
      <c r="D24" s="87">
        <v>75</v>
      </c>
      <c r="E24" s="47">
        <v>2238478</v>
      </c>
      <c r="F24" s="47">
        <f t="shared" si="0"/>
        <v>29846.373333333333</v>
      </c>
      <c r="G24" s="70" t="s">
        <v>4</v>
      </c>
      <c r="H24" s="2"/>
    </row>
    <row r="25" spans="1:8" x14ac:dyDescent="0.25">
      <c r="A25" s="2"/>
      <c r="B25" s="86" t="s">
        <v>125</v>
      </c>
      <c r="C25" s="87">
        <v>2015</v>
      </c>
      <c r="D25" s="87">
        <v>75</v>
      </c>
      <c r="E25" s="47">
        <v>1600575</v>
      </c>
      <c r="F25" s="47">
        <f t="shared" si="0"/>
        <v>21341</v>
      </c>
      <c r="G25" s="70" t="s">
        <v>4</v>
      </c>
      <c r="H25" s="2"/>
    </row>
    <row r="26" spans="1:8" x14ac:dyDescent="0.25">
      <c r="A26" s="2"/>
      <c r="B26" s="86" t="s">
        <v>126</v>
      </c>
      <c r="C26" s="87">
        <v>2015</v>
      </c>
      <c r="D26" s="87">
        <v>75</v>
      </c>
      <c r="E26" s="47">
        <v>2542063</v>
      </c>
      <c r="F26" s="47">
        <f t="shared" si="0"/>
        <v>33894.173333333332</v>
      </c>
      <c r="G26" s="70" t="s">
        <v>4</v>
      </c>
      <c r="H26" s="2"/>
    </row>
    <row r="27" spans="1:8" x14ac:dyDescent="0.25">
      <c r="A27" s="2"/>
      <c r="B27" s="86" t="s">
        <v>127</v>
      </c>
      <c r="C27" s="87">
        <v>2015</v>
      </c>
      <c r="D27" s="87">
        <v>75</v>
      </c>
      <c r="E27" s="47">
        <v>316407</v>
      </c>
      <c r="F27" s="47">
        <f t="shared" si="0"/>
        <v>4218.76</v>
      </c>
      <c r="G27" s="70" t="s">
        <v>4</v>
      </c>
      <c r="H27" s="2"/>
    </row>
    <row r="28" spans="1:8" x14ac:dyDescent="0.25">
      <c r="A28" s="2"/>
      <c r="B28" s="86" t="s">
        <v>128</v>
      </c>
      <c r="C28" s="87">
        <v>2015</v>
      </c>
      <c r="D28" s="87">
        <v>75</v>
      </c>
      <c r="E28" s="47">
        <v>71688</v>
      </c>
      <c r="F28" s="47">
        <f t="shared" si="0"/>
        <v>955.84</v>
      </c>
      <c r="G28" s="70" t="s">
        <v>4</v>
      </c>
      <c r="H28" s="2"/>
    </row>
    <row r="29" spans="1:8" x14ac:dyDescent="0.25">
      <c r="A29" s="2"/>
      <c r="B29" s="86" t="s">
        <v>129</v>
      </c>
      <c r="C29" s="87">
        <v>2015</v>
      </c>
      <c r="D29" s="87">
        <v>75</v>
      </c>
      <c r="E29" s="47">
        <v>152265</v>
      </c>
      <c r="F29" s="47">
        <f t="shared" si="0"/>
        <v>2030.2</v>
      </c>
      <c r="G29" s="70" t="s">
        <v>4</v>
      </c>
      <c r="H29" s="2"/>
    </row>
    <row r="30" spans="1:8" x14ac:dyDescent="0.25">
      <c r="A30" s="2"/>
      <c r="B30" s="86" t="s">
        <v>130</v>
      </c>
      <c r="C30" s="87">
        <v>2015</v>
      </c>
      <c r="D30" s="87">
        <v>8</v>
      </c>
      <c r="E30" s="47">
        <v>2313605</v>
      </c>
      <c r="F30" s="47">
        <f t="shared" si="0"/>
        <v>289200.625</v>
      </c>
      <c r="G30" s="70" t="s">
        <v>4</v>
      </c>
      <c r="H30" s="2"/>
    </row>
    <row r="31" spans="1:8" x14ac:dyDescent="0.25">
      <c r="A31" s="2"/>
      <c r="B31" s="86" t="s">
        <v>131</v>
      </c>
      <c r="C31" s="87">
        <v>2015</v>
      </c>
      <c r="D31" s="87">
        <v>50</v>
      </c>
      <c r="E31" s="47">
        <v>28671</v>
      </c>
      <c r="F31" s="47">
        <f t="shared" si="0"/>
        <v>573.41999999999996</v>
      </c>
      <c r="G31" s="70" t="s">
        <v>4</v>
      </c>
      <c r="H31" s="2"/>
    </row>
    <row r="32" spans="1:8" x14ac:dyDescent="0.25">
      <c r="A32" s="2"/>
      <c r="B32" s="86" t="s">
        <v>132</v>
      </c>
      <c r="C32" s="87">
        <v>2015</v>
      </c>
      <c r="D32" s="87">
        <v>15</v>
      </c>
      <c r="E32" s="47">
        <v>10396</v>
      </c>
      <c r="F32" s="47">
        <f t="shared" si="0"/>
        <v>693.06666666666672</v>
      </c>
      <c r="G32" s="70" t="s">
        <v>4</v>
      </c>
      <c r="H32" s="2"/>
    </row>
    <row r="33" spans="1:8" x14ac:dyDescent="0.25">
      <c r="A33" s="2"/>
      <c r="B33" s="86" t="s">
        <v>133</v>
      </c>
      <c r="C33" s="87">
        <v>2015</v>
      </c>
      <c r="D33" s="87">
        <v>5</v>
      </c>
      <c r="E33" s="47">
        <v>848708</v>
      </c>
      <c r="F33" s="47">
        <f t="shared" si="0"/>
        <v>169741.6</v>
      </c>
      <c r="G33" s="70" t="s">
        <v>4</v>
      </c>
      <c r="H33" s="2"/>
    </row>
    <row r="34" spans="1:8" x14ac:dyDescent="0.25">
      <c r="A34" s="2"/>
      <c r="B34" s="86" t="s">
        <v>134</v>
      </c>
      <c r="C34" s="87">
        <v>2015</v>
      </c>
      <c r="D34" s="87">
        <v>5</v>
      </c>
      <c r="E34" s="47">
        <v>498141</v>
      </c>
      <c r="F34" s="47">
        <f t="shared" si="0"/>
        <v>99628.2</v>
      </c>
      <c r="G34" s="70" t="s">
        <v>4</v>
      </c>
      <c r="H34" s="2"/>
    </row>
    <row r="35" spans="1:8" x14ac:dyDescent="0.25">
      <c r="A35" s="2"/>
      <c r="B35" s="86" t="s">
        <v>135</v>
      </c>
      <c r="C35" s="87">
        <v>2015</v>
      </c>
      <c r="D35" s="87">
        <v>5</v>
      </c>
      <c r="E35" s="47">
        <v>85133</v>
      </c>
      <c r="F35" s="47">
        <f t="shared" si="0"/>
        <v>17026.599999999999</v>
      </c>
      <c r="G35" s="70" t="s">
        <v>4</v>
      </c>
      <c r="H35" s="2"/>
    </row>
    <row r="36" spans="1:8" x14ac:dyDescent="0.25">
      <c r="A36" s="2"/>
      <c r="B36" s="34" t="s">
        <v>136</v>
      </c>
      <c r="C36" s="35"/>
      <c r="D36" s="35"/>
      <c r="E36" s="36"/>
      <c r="F36" s="63">
        <f>SUM(F10:F35)</f>
        <v>1019771.0650000001</v>
      </c>
      <c r="G36" s="64" t="s">
        <v>4</v>
      </c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</sheetData>
  <sheetProtection password="DFE9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24156387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22876529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1279858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1681577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394772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1286805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428621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1710000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-1281379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715417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725510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2015'!F36</f>
        <v>1019771.0650000001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598615.13000000012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2018-08-10T06:31:11Z</dcterms:modified>
</cp:coreProperties>
</file>